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线内" sheetId="1" r:id="rId1"/>
    <sheet name="线外" sheetId="2" r:id="rId2"/>
  </sheets>
  <definedNames>
    <definedName name="_xlnm._FilterDatabase" localSheetId="0" hidden="1">线内!$R$58:$S$58</definedName>
  </definedNames>
  <calcPr calcId="144525"/>
</workbook>
</file>

<file path=xl/sharedStrings.xml><?xml version="1.0" encoding="utf-8"?>
<sst xmlns="http://schemas.openxmlformats.org/spreadsheetml/2006/main" count="206" uniqueCount="129">
  <si>
    <t>梅龙高铁（兴宁段）刁坊镇金银村征地补偿款汇总（第十六批）</t>
  </si>
  <si>
    <r>
      <rPr>
        <sz val="14"/>
        <color rgb="FF000000"/>
        <rFont val="宋体"/>
        <charset val="134"/>
      </rPr>
      <t>编号</t>
    </r>
  </si>
  <si>
    <r>
      <rPr>
        <sz val="14"/>
        <color rgb="FF000000"/>
        <rFont val="宋体"/>
        <charset val="134"/>
      </rPr>
      <t>姓名</t>
    </r>
  </si>
  <si>
    <r>
      <rPr>
        <sz val="14"/>
        <color rgb="FF000000"/>
        <rFont val="宋体"/>
        <charset val="134"/>
      </rPr>
      <t>协议号</t>
    </r>
  </si>
  <si>
    <r>
      <rPr>
        <sz val="14"/>
        <color rgb="FF000000"/>
        <rFont val="宋体"/>
        <charset val="134"/>
      </rPr>
      <t>水田</t>
    </r>
  </si>
  <si>
    <r>
      <rPr>
        <sz val="14"/>
        <color rgb="FF000000"/>
        <rFont val="宋体"/>
        <charset val="134"/>
      </rPr>
      <t>旱地</t>
    </r>
  </si>
  <si>
    <r>
      <rPr>
        <sz val="14"/>
        <color rgb="FF000000"/>
        <rFont val="宋体"/>
        <charset val="134"/>
      </rPr>
      <t>鱼塘</t>
    </r>
  </si>
  <si>
    <r>
      <rPr>
        <sz val="14"/>
        <color rgb="FF000000"/>
        <rFont val="宋体"/>
        <charset val="134"/>
      </rPr>
      <t>林地</t>
    </r>
  </si>
  <si>
    <r>
      <rPr>
        <sz val="14"/>
        <color rgb="FF000000"/>
        <rFont val="宋体"/>
        <charset val="134"/>
      </rPr>
      <t>留用地折款</t>
    </r>
  </si>
  <si>
    <r>
      <rPr>
        <sz val="14"/>
        <color rgb="FF000000"/>
        <rFont val="宋体"/>
        <charset val="134"/>
      </rPr>
      <t>附着物</t>
    </r>
  </si>
  <si>
    <t>总金额（元）</t>
  </si>
  <si>
    <t>村民小组</t>
  </si>
  <si>
    <r>
      <rPr>
        <sz val="14"/>
        <color rgb="FF000000"/>
        <rFont val="宋体"/>
        <charset val="134"/>
      </rPr>
      <t>青苗</t>
    </r>
  </si>
  <si>
    <r>
      <rPr>
        <sz val="14"/>
        <color rgb="FF000000"/>
        <rFont val="宋体"/>
        <charset val="134"/>
      </rPr>
      <t>构筑物</t>
    </r>
  </si>
  <si>
    <r>
      <rPr>
        <sz val="14"/>
        <color rgb="FF000000"/>
        <rFont val="宋体"/>
        <charset val="134"/>
      </rPr>
      <t>坟墓</t>
    </r>
  </si>
  <si>
    <r>
      <rPr>
        <sz val="14"/>
        <color rgb="FF000000"/>
        <rFont val="宋体"/>
        <charset val="134"/>
      </rPr>
      <t>开垦费</t>
    </r>
  </si>
  <si>
    <r>
      <rPr>
        <sz val="14"/>
        <color rgb="FF000000"/>
        <rFont val="宋体"/>
        <charset val="134"/>
      </rPr>
      <t>其他</t>
    </r>
  </si>
  <si>
    <t>亩</t>
  </si>
  <si>
    <r>
      <rPr>
        <sz val="14"/>
        <color rgb="FF000000"/>
        <rFont val="宋体"/>
        <charset val="134"/>
      </rPr>
      <t>单价</t>
    </r>
  </si>
  <si>
    <r>
      <rPr>
        <sz val="14"/>
        <color rgb="FF000000"/>
        <rFont val="宋体"/>
        <charset val="134"/>
      </rPr>
      <t>金额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元）</t>
    </r>
  </si>
  <si>
    <r>
      <rPr>
        <sz val="14"/>
        <color rgb="FF000000"/>
        <rFont val="宋体"/>
        <charset val="134"/>
      </rPr>
      <t>亩</t>
    </r>
  </si>
  <si>
    <r>
      <rPr>
        <sz val="14"/>
        <color rgb="FF000000"/>
        <rFont val="宋体"/>
        <charset val="134"/>
      </rPr>
      <t>金额</t>
    </r>
    <r>
      <rPr>
        <sz val="10"/>
        <color rgb="FF000000"/>
        <rFont val="宋体"/>
        <charset val="134"/>
      </rPr>
      <t>（元）</t>
    </r>
  </si>
  <si>
    <t>大桥围队组</t>
  </si>
  <si>
    <t>JY125</t>
  </si>
  <si>
    <t>大桥围</t>
  </si>
  <si>
    <t>刘伟宏</t>
  </si>
  <si>
    <t>JY126</t>
  </si>
  <si>
    <t>钟清宏</t>
  </si>
  <si>
    <t>JY127</t>
  </si>
  <si>
    <t>岭尾</t>
  </si>
  <si>
    <t>钟冠辉</t>
  </si>
  <si>
    <t>JY128</t>
  </si>
  <si>
    <t>何威</t>
  </si>
  <si>
    <t>JY129</t>
  </si>
  <si>
    <t>何屋</t>
  </si>
  <si>
    <t>何三队公地</t>
  </si>
  <si>
    <t>JY130</t>
  </si>
  <si>
    <t>何一队旱地</t>
  </si>
  <si>
    <t>JY131</t>
  </si>
  <si>
    <t>刘嫦娥</t>
  </si>
  <si>
    <t>JY132</t>
  </si>
  <si>
    <t>何伟坤</t>
  </si>
  <si>
    <t>JY133</t>
  </si>
  <si>
    <t>张桂香</t>
  </si>
  <si>
    <t>JY134</t>
  </si>
  <si>
    <t>何建华</t>
  </si>
  <si>
    <t>JY135</t>
  </si>
  <si>
    <t>何文昌</t>
  </si>
  <si>
    <t>JY136</t>
  </si>
  <si>
    <t>何二队公地</t>
  </si>
  <si>
    <t>JY137</t>
  </si>
  <si>
    <t>彭双英</t>
  </si>
  <si>
    <t>JY138</t>
  </si>
  <si>
    <t>廖运英</t>
  </si>
  <si>
    <t>JY139</t>
  </si>
  <si>
    <t>张玉兰</t>
  </si>
  <si>
    <t>JY140</t>
  </si>
  <si>
    <t>何汉标</t>
  </si>
  <si>
    <t>JY141</t>
  </si>
  <si>
    <t>钟镜荣</t>
  </si>
  <si>
    <t>JY142</t>
  </si>
  <si>
    <t>陈启光</t>
  </si>
  <si>
    <t>JY143</t>
  </si>
  <si>
    <t>窝里</t>
  </si>
  <si>
    <t>钟映彬</t>
  </si>
  <si>
    <t>JY144</t>
  </si>
  <si>
    <t>钟亮宏</t>
  </si>
  <si>
    <t>JY145</t>
  </si>
  <si>
    <t>罗菊珍</t>
  </si>
  <si>
    <t>JY146</t>
  </si>
  <si>
    <t>钟汉昌</t>
  </si>
  <si>
    <t>JY147</t>
  </si>
  <si>
    <t>钟湘宏</t>
  </si>
  <si>
    <t>JY148</t>
  </si>
  <si>
    <t>钟汉宏</t>
  </si>
  <si>
    <t>JY149</t>
  </si>
  <si>
    <t>钟炽宏</t>
  </si>
  <si>
    <t>JY150</t>
  </si>
  <si>
    <t>钟裕宏</t>
  </si>
  <si>
    <t>JY151</t>
  </si>
  <si>
    <t>钟汉平</t>
  </si>
  <si>
    <t>JY152</t>
  </si>
  <si>
    <t>钟超宏</t>
  </si>
  <si>
    <t>JY153</t>
  </si>
  <si>
    <t>岭尾钟屋队组</t>
  </si>
  <si>
    <t>JY154</t>
  </si>
  <si>
    <t>钟国宏</t>
  </si>
  <si>
    <t>JY155</t>
  </si>
  <si>
    <t>何建存</t>
  </si>
  <si>
    <t>JY156</t>
  </si>
  <si>
    <t>何泉辉</t>
  </si>
  <si>
    <t>JY157</t>
  </si>
  <si>
    <t>新何屋队组</t>
  </si>
  <si>
    <t>JY158</t>
  </si>
  <si>
    <t>合计</t>
  </si>
  <si>
    <t>梅龙高铁（兴宁段）刁坊镇金银村租地补偿款汇总（第十六批）</t>
  </si>
  <si>
    <t>鱼塘</t>
  </si>
  <si>
    <r>
      <rPr>
        <sz val="16"/>
        <color rgb="FF000000"/>
        <rFont val="宋体"/>
        <charset val="134"/>
      </rPr>
      <t>金额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元）</t>
    </r>
    <r>
      <rPr>
        <sz val="9"/>
        <color rgb="FF000000"/>
        <rFont val="宋体"/>
        <charset val="134"/>
      </rPr>
      <t>（两年租金）</t>
    </r>
  </si>
  <si>
    <t>刘绍珠</t>
  </si>
  <si>
    <r>
      <rPr>
        <sz val="14"/>
        <rFont val="Times New Roman"/>
        <charset val="134"/>
      </rPr>
      <t>JY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049</t>
    </r>
  </si>
  <si>
    <t>新寺</t>
  </si>
  <si>
    <t>刘克东</t>
  </si>
  <si>
    <r>
      <rPr>
        <sz val="14"/>
        <rFont val="Times New Roman"/>
        <charset val="134"/>
      </rPr>
      <t>JY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050</t>
    </r>
  </si>
  <si>
    <t>刘伟良</t>
  </si>
  <si>
    <r>
      <rPr>
        <sz val="14"/>
        <rFont val="Times New Roman"/>
        <charset val="134"/>
      </rPr>
      <t>JY</t>
    </r>
    <r>
      <rPr>
        <sz val="14"/>
        <rFont val="宋体"/>
        <charset val="134"/>
      </rPr>
      <t>临</t>
    </r>
    <r>
      <rPr>
        <sz val="14"/>
        <rFont val="Times New Roman"/>
        <charset val="134"/>
      </rPr>
      <t>051</t>
    </r>
  </si>
  <si>
    <t>梅龙高铁（兴宁段）刁坊镇金银村红线外征地补偿款汇总表（第十六批）</t>
  </si>
  <si>
    <r>
      <rPr>
        <sz val="12"/>
        <color theme="1"/>
        <rFont val="宋体"/>
        <charset val="134"/>
      </rPr>
      <t>编号</t>
    </r>
  </si>
  <si>
    <t>姓名</t>
  </si>
  <si>
    <t>协议号</t>
  </si>
  <si>
    <r>
      <rPr>
        <sz val="12"/>
        <color theme="1"/>
        <rFont val="宋体"/>
        <charset val="134"/>
      </rPr>
      <t>水田</t>
    </r>
  </si>
  <si>
    <r>
      <rPr>
        <sz val="12"/>
        <color theme="1"/>
        <rFont val="宋体"/>
        <charset val="134"/>
      </rPr>
      <t>鱼塘</t>
    </r>
  </si>
  <si>
    <t>鱼苗</t>
  </si>
  <si>
    <t>旱地</t>
  </si>
  <si>
    <r>
      <rPr>
        <sz val="12"/>
        <color theme="1"/>
        <rFont val="宋体"/>
        <charset val="134"/>
      </rPr>
      <t>建设用地</t>
    </r>
  </si>
  <si>
    <t>其他农用地</t>
  </si>
  <si>
    <t>留用地折款</t>
  </si>
  <si>
    <r>
      <rPr>
        <sz val="12"/>
        <color theme="1"/>
        <rFont val="宋体"/>
        <charset val="134"/>
      </rPr>
      <t>附着物</t>
    </r>
  </si>
  <si>
    <r>
      <rPr>
        <sz val="12"/>
        <color theme="1"/>
        <rFont val="宋体"/>
        <charset val="134"/>
      </rPr>
      <t>总补偿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金额（元）</t>
    </r>
  </si>
  <si>
    <r>
      <rPr>
        <sz val="12"/>
        <color theme="1"/>
        <rFont val="宋体"/>
        <charset val="134"/>
      </rPr>
      <t>青苗</t>
    </r>
  </si>
  <si>
    <r>
      <rPr>
        <sz val="12"/>
        <color theme="1"/>
        <rFont val="宋体"/>
        <charset val="134"/>
      </rPr>
      <t>构筑物</t>
    </r>
  </si>
  <si>
    <r>
      <rPr>
        <sz val="12"/>
        <color theme="1"/>
        <rFont val="宋体"/>
        <charset val="134"/>
      </rPr>
      <t>坟墓</t>
    </r>
  </si>
  <si>
    <t>开垦费</t>
  </si>
  <si>
    <r>
      <rPr>
        <sz val="12"/>
        <color theme="1"/>
        <rFont val="宋体"/>
        <charset val="134"/>
      </rPr>
      <t>其他</t>
    </r>
  </si>
  <si>
    <r>
      <rPr>
        <sz val="12"/>
        <color theme="1"/>
        <rFont val="宋体"/>
        <charset val="134"/>
      </rPr>
      <t>面积</t>
    </r>
  </si>
  <si>
    <r>
      <rPr>
        <sz val="12"/>
        <color theme="1"/>
        <rFont val="宋体"/>
        <charset val="134"/>
      </rPr>
      <t>单价</t>
    </r>
  </si>
  <si>
    <t>金额（元）</t>
  </si>
  <si>
    <r>
      <rPr>
        <sz val="12"/>
        <color theme="1"/>
        <rFont val="宋体"/>
        <charset val="134"/>
      </rPr>
      <t>金额</t>
    </r>
  </si>
  <si>
    <t>钟汉朋</t>
  </si>
  <si>
    <t>红线外001</t>
  </si>
</sst>
</file>

<file path=xl/styles.xml><?xml version="1.0" encoding="utf-8"?>
<styleSheet xmlns="http://schemas.openxmlformats.org/spreadsheetml/2006/main">
  <numFmts count="11">
    <numFmt numFmtId="176" formatCode="0.00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00_);[Red]\(0.0000\)"/>
    <numFmt numFmtId="179" formatCode="0.00_);[Red]\(0.00\)"/>
    <numFmt numFmtId="180" formatCode="#,##0.00_);[Red]\(#,##0.00\)"/>
    <numFmt numFmtId="181" formatCode="0.00_ "/>
    <numFmt numFmtId="182" formatCode="#,##0.0000_ "/>
  </numFmts>
  <fonts count="4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3"/>
      <name val="Times New Roman"/>
      <charset val="134"/>
    </font>
    <font>
      <sz val="12"/>
      <color theme="1"/>
      <name val="宋体"/>
      <charset val="134"/>
      <scheme val="minor"/>
    </font>
    <font>
      <sz val="10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24"/>
      <color rgb="FF000000"/>
      <name val="宋体"/>
      <charset val="134"/>
    </font>
    <font>
      <b/>
      <sz val="24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b/>
      <sz val="14"/>
      <name val="Times New Roman"/>
      <charset val="134"/>
    </font>
    <font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7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3" borderId="16" applyNumberFormat="0" applyAlignment="0" applyProtection="0">
      <alignment vertical="center"/>
    </xf>
    <xf numFmtId="0" fontId="21" fillId="3" borderId="14" applyNumberFormat="0" applyAlignment="0" applyProtection="0">
      <alignment vertical="center"/>
    </xf>
    <xf numFmtId="0" fontId="36" fillId="22" borderId="19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1" xfId="0" applyFill="1" applyBorder="1" applyAlignment="1"/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177" fontId="1" fillId="0" borderId="1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" fontId="15" fillId="0" borderId="4" xfId="0" applyNumberFormat="1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80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176" fontId="17" fillId="0" borderId="4" xfId="0" applyNumberFormat="1" applyFont="1" applyFill="1" applyBorder="1" applyAlignment="1">
      <alignment vertical="center"/>
    </xf>
    <xf numFmtId="176" fontId="0" fillId="0" borderId="0" xfId="0" applyNumberFormat="1" applyFill="1">
      <alignment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5" fillId="0" borderId="4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181" fontId="15" fillId="0" borderId="4" xfId="0" applyNumberFormat="1" applyFont="1" applyFill="1" applyBorder="1" applyAlignment="1">
      <alignment horizontal="center" vertical="center" wrapText="1"/>
    </xf>
    <xf numFmtId="181" fontId="0" fillId="0" borderId="0" xfId="0" applyNumberFormat="1" applyFill="1">
      <alignment vertical="center"/>
    </xf>
    <xf numFmtId="182" fontId="0" fillId="0" borderId="0" xfId="0" applyNumberForma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6" fillId="0" borderId="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8"/>
  <sheetViews>
    <sheetView tabSelected="1" view="pageBreakPreview" zoomScale="85" zoomScaleNormal="100" zoomScaleSheetLayoutView="85" workbookViewId="0">
      <pane xSplit="3" ySplit="4" topLeftCell="D53" activePane="bottomRight" state="frozen"/>
      <selection/>
      <selection pane="topRight"/>
      <selection pane="bottomLeft"/>
      <selection pane="bottomRight" activeCell="AB63" sqref="AB63"/>
    </sheetView>
  </sheetViews>
  <sheetFormatPr defaultColWidth="9" defaultRowHeight="13.5"/>
  <cols>
    <col min="1" max="1" width="7.25833333333333" style="42" customWidth="1"/>
    <col min="2" max="2" width="15.125" style="42" customWidth="1"/>
    <col min="3" max="3" width="13.625" style="42" customWidth="1"/>
    <col min="4" max="4" width="9.36666666666667" style="42"/>
    <col min="5" max="5" width="9" style="42"/>
    <col min="6" max="6" width="12.9083333333333" style="42"/>
    <col min="7" max="7" width="9.36666666666667" style="42"/>
    <col min="8" max="8" width="9" style="42"/>
    <col min="9" max="9" width="13.2583333333333" style="42" customWidth="1"/>
    <col min="10" max="11" width="9" style="42" customWidth="1"/>
    <col min="12" max="12" width="11.7666666666667" style="42" customWidth="1"/>
    <col min="13" max="15" width="9" style="42" hidden="1" customWidth="1"/>
    <col min="16" max="16" width="9.36666666666667" style="42"/>
    <col min="17" max="17" width="9" style="42"/>
    <col min="18" max="18" width="14.3666666666667" style="42"/>
    <col min="19" max="19" width="12.9083333333333" style="42"/>
    <col min="20" max="20" width="10.5916666666667" style="42" customWidth="1"/>
    <col min="21" max="23" width="9" style="42" hidden="1" customWidth="1"/>
    <col min="24" max="24" width="13.875" style="42" customWidth="1"/>
    <col min="25" max="16384" width="9" style="42"/>
  </cols>
  <sheetData>
    <row r="1" s="40" customFormat="1" ht="62.1" customHeight="1" spans="1: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="40" customFormat="1" ht="18.75" spans="1:25">
      <c r="A2" s="45" t="s">
        <v>1</v>
      </c>
      <c r="B2" s="45" t="s">
        <v>2</v>
      </c>
      <c r="C2" s="46" t="s">
        <v>3</v>
      </c>
      <c r="D2" s="47" t="s">
        <v>4</v>
      </c>
      <c r="E2" s="45"/>
      <c r="F2" s="48"/>
      <c r="G2" s="47" t="s">
        <v>5</v>
      </c>
      <c r="H2" s="45"/>
      <c r="I2" s="48"/>
      <c r="J2" s="47" t="s">
        <v>6</v>
      </c>
      <c r="K2" s="45"/>
      <c r="L2" s="48"/>
      <c r="M2" s="47" t="s">
        <v>7</v>
      </c>
      <c r="N2" s="45"/>
      <c r="O2" s="48"/>
      <c r="P2" s="80" t="s">
        <v>8</v>
      </c>
      <c r="Q2" s="80"/>
      <c r="R2" s="80"/>
      <c r="S2" s="48" t="s">
        <v>9</v>
      </c>
      <c r="T2" s="48"/>
      <c r="U2" s="48"/>
      <c r="V2" s="48"/>
      <c r="W2" s="48"/>
      <c r="X2" s="81" t="s">
        <v>10</v>
      </c>
      <c r="Y2" s="91" t="s">
        <v>11</v>
      </c>
    </row>
    <row r="3" s="40" customFormat="1" ht="18.75" spans="1:25">
      <c r="A3" s="45"/>
      <c r="B3" s="45"/>
      <c r="C3" s="46"/>
      <c r="D3" s="47"/>
      <c r="E3" s="45"/>
      <c r="F3" s="48"/>
      <c r="G3" s="47"/>
      <c r="H3" s="45"/>
      <c r="I3" s="48"/>
      <c r="J3" s="47"/>
      <c r="K3" s="45"/>
      <c r="L3" s="48"/>
      <c r="M3" s="47"/>
      <c r="N3" s="45"/>
      <c r="O3" s="48"/>
      <c r="P3" s="80"/>
      <c r="Q3" s="80"/>
      <c r="R3" s="80"/>
      <c r="S3" s="48" t="s">
        <v>12</v>
      </c>
      <c r="T3" s="48" t="s">
        <v>13</v>
      </c>
      <c r="U3" s="48" t="s">
        <v>14</v>
      </c>
      <c r="V3" s="48" t="s">
        <v>15</v>
      </c>
      <c r="W3" s="48" t="s">
        <v>16</v>
      </c>
      <c r="X3" s="48"/>
      <c r="Y3" s="45"/>
    </row>
    <row r="4" s="40" customFormat="1" ht="36.95" customHeight="1" spans="1:25">
      <c r="A4" s="45"/>
      <c r="B4" s="45"/>
      <c r="C4" s="46"/>
      <c r="D4" s="49" t="s">
        <v>17</v>
      </c>
      <c r="E4" s="50" t="s">
        <v>18</v>
      </c>
      <c r="F4" s="51" t="s">
        <v>19</v>
      </c>
      <c r="G4" s="52" t="s">
        <v>20</v>
      </c>
      <c r="H4" s="45" t="s">
        <v>18</v>
      </c>
      <c r="I4" s="81" t="s">
        <v>21</v>
      </c>
      <c r="J4" s="52" t="s">
        <v>20</v>
      </c>
      <c r="K4" s="45" t="s">
        <v>18</v>
      </c>
      <c r="L4" s="81" t="s">
        <v>21</v>
      </c>
      <c r="M4" s="52" t="s">
        <v>20</v>
      </c>
      <c r="N4" s="45" t="s">
        <v>18</v>
      </c>
      <c r="O4" s="81" t="s">
        <v>21</v>
      </c>
      <c r="P4" s="48" t="s">
        <v>20</v>
      </c>
      <c r="Q4" s="48" t="s">
        <v>18</v>
      </c>
      <c r="R4" s="81" t="s">
        <v>21</v>
      </c>
      <c r="S4" s="81" t="s">
        <v>21</v>
      </c>
      <c r="T4" s="81" t="s">
        <v>21</v>
      </c>
      <c r="U4" s="81" t="s">
        <v>21</v>
      </c>
      <c r="V4" s="81" t="s">
        <v>21</v>
      </c>
      <c r="W4" s="81" t="s">
        <v>21</v>
      </c>
      <c r="X4" s="48"/>
      <c r="Y4" s="45"/>
    </row>
    <row r="5" s="40" customFormat="1" ht="24.95" customHeight="1" spans="1:25">
      <c r="A5" s="53">
        <v>1</v>
      </c>
      <c r="B5" s="54" t="s">
        <v>22</v>
      </c>
      <c r="C5" s="55" t="s">
        <v>23</v>
      </c>
      <c r="D5" s="56">
        <v>0.0313</v>
      </c>
      <c r="E5" s="57">
        <v>42550</v>
      </c>
      <c r="F5" s="58">
        <f>E5*D5</f>
        <v>1331.815</v>
      </c>
      <c r="G5" s="59"/>
      <c r="H5" s="57"/>
      <c r="I5" s="58"/>
      <c r="J5" s="59"/>
      <c r="K5" s="57"/>
      <c r="L5" s="58"/>
      <c r="M5" s="59"/>
      <c r="N5" s="57"/>
      <c r="O5" s="58"/>
      <c r="P5" s="59">
        <f t="shared" ref="P5:P10" si="0">D5</f>
        <v>0.0313</v>
      </c>
      <c r="Q5" s="57">
        <v>20600</v>
      </c>
      <c r="R5" s="57">
        <f t="shared" ref="R5:R11" si="1">Q5*P5</f>
        <v>644.78</v>
      </c>
      <c r="S5" s="58"/>
      <c r="T5" s="58"/>
      <c r="U5" s="58"/>
      <c r="V5" s="58"/>
      <c r="W5" s="58"/>
      <c r="X5" s="85">
        <v>1976.6</v>
      </c>
      <c r="Y5" s="54" t="s">
        <v>24</v>
      </c>
    </row>
    <row r="6" s="40" customFormat="1" ht="24.95" customHeight="1" spans="1:25">
      <c r="A6" s="57">
        <v>2</v>
      </c>
      <c r="B6" s="60" t="s">
        <v>25</v>
      </c>
      <c r="C6" s="55" t="s">
        <v>26</v>
      </c>
      <c r="D6" s="56"/>
      <c r="E6" s="57"/>
      <c r="F6" s="58"/>
      <c r="G6" s="59"/>
      <c r="H6" s="57"/>
      <c r="I6" s="58"/>
      <c r="J6" s="59"/>
      <c r="K6" s="57"/>
      <c r="L6" s="58"/>
      <c r="M6" s="59"/>
      <c r="N6" s="57"/>
      <c r="O6" s="58"/>
      <c r="P6" s="59"/>
      <c r="Q6" s="57"/>
      <c r="R6" s="57"/>
      <c r="S6" s="58"/>
      <c r="T6" s="58">
        <v>1000</v>
      </c>
      <c r="U6" s="58"/>
      <c r="V6" s="58"/>
      <c r="W6" s="58"/>
      <c r="X6" s="85">
        <f>T6</f>
        <v>1000</v>
      </c>
      <c r="Y6" s="67"/>
    </row>
    <row r="7" s="40" customFormat="1" ht="24.95" customHeight="1" spans="1:25">
      <c r="A7" s="53">
        <v>3</v>
      </c>
      <c r="B7" s="53" t="s">
        <v>27</v>
      </c>
      <c r="C7" s="53" t="s">
        <v>28</v>
      </c>
      <c r="D7" s="56"/>
      <c r="E7" s="57"/>
      <c r="F7" s="58"/>
      <c r="G7" s="59">
        <v>0.0593</v>
      </c>
      <c r="H7" s="57">
        <v>35944</v>
      </c>
      <c r="I7" s="58">
        <v>2131.48</v>
      </c>
      <c r="J7" s="59"/>
      <c r="K7" s="57"/>
      <c r="L7" s="58"/>
      <c r="M7" s="59"/>
      <c r="N7" s="57"/>
      <c r="O7" s="58"/>
      <c r="P7" s="59">
        <f t="shared" ref="P7:P14" si="2">G7</f>
        <v>0.0593</v>
      </c>
      <c r="Q7" s="57">
        <v>20600</v>
      </c>
      <c r="R7" s="57">
        <f t="shared" si="1"/>
        <v>1221.58</v>
      </c>
      <c r="S7" s="58"/>
      <c r="T7" s="58"/>
      <c r="U7" s="58"/>
      <c r="V7" s="58"/>
      <c r="W7" s="58"/>
      <c r="X7" s="85">
        <f t="shared" ref="X7:X11" si="3">R7+I7</f>
        <v>3353.06</v>
      </c>
      <c r="Y7" s="54" t="s">
        <v>29</v>
      </c>
    </row>
    <row r="8" s="40" customFormat="1" ht="24.95" customHeight="1" spans="1:25">
      <c r="A8" s="61"/>
      <c r="B8" s="61"/>
      <c r="C8" s="61"/>
      <c r="D8" s="56"/>
      <c r="E8" s="57"/>
      <c r="F8" s="58"/>
      <c r="G8" s="59">
        <v>0.0348</v>
      </c>
      <c r="H8" s="57">
        <v>35944</v>
      </c>
      <c r="I8" s="58">
        <v>1250.85</v>
      </c>
      <c r="J8" s="59"/>
      <c r="K8" s="57"/>
      <c r="L8" s="58"/>
      <c r="M8" s="59"/>
      <c r="N8" s="57"/>
      <c r="O8" s="58"/>
      <c r="P8" s="59">
        <f t="shared" si="2"/>
        <v>0.0348</v>
      </c>
      <c r="Q8" s="57">
        <v>20600</v>
      </c>
      <c r="R8" s="57">
        <f t="shared" si="1"/>
        <v>716.88</v>
      </c>
      <c r="S8" s="58"/>
      <c r="T8" s="58"/>
      <c r="U8" s="58"/>
      <c r="V8" s="58"/>
      <c r="W8" s="58"/>
      <c r="X8" s="85">
        <f t="shared" si="3"/>
        <v>1967.73</v>
      </c>
      <c r="Y8" s="92"/>
    </row>
    <row r="9" s="40" customFormat="1" ht="24.95" customHeight="1" spans="1:25">
      <c r="A9" s="61"/>
      <c r="B9" s="61"/>
      <c r="C9" s="61"/>
      <c r="D9" s="56">
        <v>0.2474</v>
      </c>
      <c r="E9" s="57">
        <v>42550</v>
      </c>
      <c r="F9" s="58">
        <f>E9*D9</f>
        <v>10526.87</v>
      </c>
      <c r="G9" s="59"/>
      <c r="H9" s="57"/>
      <c r="I9" s="58"/>
      <c r="J9" s="59"/>
      <c r="K9" s="57"/>
      <c r="L9" s="58"/>
      <c r="M9" s="59"/>
      <c r="N9" s="57"/>
      <c r="O9" s="58"/>
      <c r="P9" s="59">
        <f t="shared" si="0"/>
        <v>0.2474</v>
      </c>
      <c r="Q9" s="57">
        <v>20600</v>
      </c>
      <c r="R9" s="57">
        <f t="shared" si="1"/>
        <v>5096.44</v>
      </c>
      <c r="S9" s="58"/>
      <c r="T9" s="58"/>
      <c r="U9" s="58"/>
      <c r="V9" s="58"/>
      <c r="W9" s="58"/>
      <c r="X9" s="85">
        <f>F9+R9</f>
        <v>15623.31</v>
      </c>
      <c r="Y9" s="92"/>
    </row>
    <row r="10" s="40" customFormat="1" ht="24.95" customHeight="1" spans="1:25">
      <c r="A10" s="61"/>
      <c r="B10" s="61"/>
      <c r="C10" s="61"/>
      <c r="D10" s="56">
        <v>0.0431</v>
      </c>
      <c r="E10" s="57">
        <v>42550</v>
      </c>
      <c r="F10" s="58">
        <f>E10*D10</f>
        <v>1833.905</v>
      </c>
      <c r="G10" s="59"/>
      <c r="H10" s="57"/>
      <c r="I10" s="58"/>
      <c r="J10" s="59"/>
      <c r="K10" s="57"/>
      <c r="L10" s="58"/>
      <c r="M10" s="59"/>
      <c r="N10" s="57"/>
      <c r="O10" s="58"/>
      <c r="P10" s="59">
        <f t="shared" si="0"/>
        <v>0.0431</v>
      </c>
      <c r="Q10" s="57">
        <v>20600</v>
      </c>
      <c r="R10" s="57">
        <f t="shared" si="1"/>
        <v>887.86</v>
      </c>
      <c r="S10" s="58">
        <v>1170</v>
      </c>
      <c r="T10" s="58"/>
      <c r="U10" s="58"/>
      <c r="V10" s="58"/>
      <c r="W10" s="58"/>
      <c r="X10" s="85">
        <v>3891.77</v>
      </c>
      <c r="Y10" s="92"/>
    </row>
    <row r="11" s="40" customFormat="1" ht="24.95" customHeight="1" spans="1:25">
      <c r="A11" s="61"/>
      <c r="B11" s="61"/>
      <c r="C11" s="61"/>
      <c r="D11" s="56"/>
      <c r="E11" s="57"/>
      <c r="F11" s="58"/>
      <c r="G11" s="59">
        <v>0.028</v>
      </c>
      <c r="H11" s="57">
        <v>35944</v>
      </c>
      <c r="I11" s="58">
        <f>H11*G11</f>
        <v>1006.432</v>
      </c>
      <c r="J11" s="59"/>
      <c r="K11" s="57"/>
      <c r="L11" s="58"/>
      <c r="M11" s="59"/>
      <c r="N11" s="57"/>
      <c r="O11" s="58"/>
      <c r="P11" s="59">
        <f t="shared" si="2"/>
        <v>0.028</v>
      </c>
      <c r="Q11" s="57">
        <v>20600</v>
      </c>
      <c r="R11" s="57">
        <f t="shared" si="1"/>
        <v>576.8</v>
      </c>
      <c r="S11" s="58">
        <v>520</v>
      </c>
      <c r="T11" s="58"/>
      <c r="U11" s="58"/>
      <c r="V11" s="58"/>
      <c r="W11" s="58"/>
      <c r="X11" s="85">
        <v>2103.23</v>
      </c>
      <c r="Y11" s="92"/>
    </row>
    <row r="12" s="40" customFormat="1" ht="24.95" customHeight="1" spans="1:25">
      <c r="A12" s="53">
        <v>4</v>
      </c>
      <c r="B12" s="53" t="s">
        <v>30</v>
      </c>
      <c r="C12" s="53" t="s">
        <v>31</v>
      </c>
      <c r="D12" s="56"/>
      <c r="E12" s="57"/>
      <c r="F12" s="58"/>
      <c r="G12" s="59">
        <v>0.0732</v>
      </c>
      <c r="H12" s="57">
        <v>35944</v>
      </c>
      <c r="I12" s="58">
        <f>H12*G12</f>
        <v>2631.1008</v>
      </c>
      <c r="J12" s="59"/>
      <c r="K12" s="57"/>
      <c r="L12" s="58"/>
      <c r="M12" s="59"/>
      <c r="N12" s="57"/>
      <c r="O12" s="58"/>
      <c r="P12" s="59">
        <f t="shared" si="2"/>
        <v>0.0732</v>
      </c>
      <c r="Q12" s="57">
        <v>20600</v>
      </c>
      <c r="R12" s="57">
        <f t="shared" ref="R12:R14" si="4">Q12*P12</f>
        <v>1507.92</v>
      </c>
      <c r="S12" s="58"/>
      <c r="T12" s="58"/>
      <c r="U12" s="58"/>
      <c r="V12" s="58"/>
      <c r="W12" s="58"/>
      <c r="X12" s="85">
        <v>4139.02</v>
      </c>
      <c r="Y12" s="92"/>
    </row>
    <row r="13" s="40" customFormat="1" ht="24.95" customHeight="1" spans="1:25">
      <c r="A13" s="61"/>
      <c r="B13" s="61"/>
      <c r="C13" s="61"/>
      <c r="D13" s="56"/>
      <c r="E13" s="57"/>
      <c r="F13" s="62"/>
      <c r="G13" s="63">
        <v>0.0284</v>
      </c>
      <c r="H13" s="57">
        <v>35944</v>
      </c>
      <c r="I13" s="58">
        <v>1020.81</v>
      </c>
      <c r="J13" s="59"/>
      <c r="K13" s="57"/>
      <c r="L13" s="58"/>
      <c r="M13" s="59"/>
      <c r="N13" s="57"/>
      <c r="O13" s="58"/>
      <c r="P13" s="59">
        <f t="shared" si="2"/>
        <v>0.0284</v>
      </c>
      <c r="Q13" s="57">
        <v>20600</v>
      </c>
      <c r="R13" s="57">
        <f t="shared" si="4"/>
        <v>585.04</v>
      </c>
      <c r="S13" s="58"/>
      <c r="T13" s="58"/>
      <c r="U13" s="58"/>
      <c r="V13" s="58"/>
      <c r="W13" s="58"/>
      <c r="X13" s="85">
        <f>R13+I13</f>
        <v>1605.85</v>
      </c>
      <c r="Y13" s="92"/>
    </row>
    <row r="14" s="40" customFormat="1" ht="24.95" customHeight="1" spans="1:25">
      <c r="A14" s="64"/>
      <c r="B14" s="64"/>
      <c r="C14" s="64"/>
      <c r="D14" s="56"/>
      <c r="E14" s="57"/>
      <c r="F14" s="62"/>
      <c r="G14" s="63">
        <v>0.0098</v>
      </c>
      <c r="H14" s="57">
        <v>35944</v>
      </c>
      <c r="I14" s="58">
        <v>352.25</v>
      </c>
      <c r="J14" s="59"/>
      <c r="K14" s="57"/>
      <c r="L14" s="58"/>
      <c r="M14" s="59"/>
      <c r="N14" s="57"/>
      <c r="O14" s="58"/>
      <c r="P14" s="59">
        <f t="shared" si="2"/>
        <v>0.0098</v>
      </c>
      <c r="Q14" s="57">
        <v>20600</v>
      </c>
      <c r="R14" s="57">
        <f t="shared" si="4"/>
        <v>201.88</v>
      </c>
      <c r="S14" s="58">
        <v>510</v>
      </c>
      <c r="T14" s="58"/>
      <c r="U14" s="58"/>
      <c r="V14" s="58"/>
      <c r="W14" s="58"/>
      <c r="X14" s="85">
        <f>R14+I14+S14</f>
        <v>1064.13</v>
      </c>
      <c r="Y14" s="92"/>
    </row>
    <row r="15" s="40" customFormat="1" ht="24.95" customHeight="1" spans="1:25">
      <c r="A15" s="57">
        <v>5</v>
      </c>
      <c r="B15" s="60" t="s">
        <v>32</v>
      </c>
      <c r="C15" s="55" t="s">
        <v>33</v>
      </c>
      <c r="D15" s="65"/>
      <c r="E15" s="57"/>
      <c r="F15" s="62"/>
      <c r="G15" s="66">
        <v>0.0545</v>
      </c>
      <c r="H15" s="57">
        <v>35944</v>
      </c>
      <c r="I15" s="58">
        <v>1958.95</v>
      </c>
      <c r="J15" s="63"/>
      <c r="K15" s="64"/>
      <c r="L15" s="62"/>
      <c r="M15" s="63"/>
      <c r="N15" s="64"/>
      <c r="O15" s="62"/>
      <c r="P15" s="59">
        <f t="shared" ref="P15:P25" si="5">G15</f>
        <v>0.0545</v>
      </c>
      <c r="Q15" s="57">
        <v>20600</v>
      </c>
      <c r="R15" s="57">
        <f t="shared" ref="R15:R25" si="6">Q15*P15</f>
        <v>1122.7</v>
      </c>
      <c r="S15" s="62"/>
      <c r="T15" s="62"/>
      <c r="U15" s="62"/>
      <c r="V15" s="62"/>
      <c r="W15" s="62"/>
      <c r="X15" s="85">
        <f t="shared" ref="X15:X24" si="7">R15+I15</f>
        <v>3081.65</v>
      </c>
      <c r="Y15" s="54" t="s">
        <v>34</v>
      </c>
    </row>
    <row r="16" s="40" customFormat="1" ht="24.95" customHeight="1" spans="1:25">
      <c r="A16" s="57">
        <v>6</v>
      </c>
      <c r="B16" s="67" t="s">
        <v>35</v>
      </c>
      <c r="C16" s="55" t="s">
        <v>36</v>
      </c>
      <c r="D16" s="66"/>
      <c r="E16" s="64"/>
      <c r="F16" s="62"/>
      <c r="G16" s="63">
        <v>1.3895</v>
      </c>
      <c r="H16" s="57">
        <v>35944</v>
      </c>
      <c r="I16" s="58">
        <v>49944.19</v>
      </c>
      <c r="J16" s="63"/>
      <c r="K16" s="64"/>
      <c r="L16" s="62"/>
      <c r="M16" s="63"/>
      <c r="N16" s="64"/>
      <c r="O16" s="62"/>
      <c r="P16" s="59">
        <f t="shared" si="5"/>
        <v>1.3895</v>
      </c>
      <c r="Q16" s="57">
        <v>20600</v>
      </c>
      <c r="R16" s="57">
        <f t="shared" si="6"/>
        <v>28623.7</v>
      </c>
      <c r="S16" s="62"/>
      <c r="T16" s="62"/>
      <c r="U16" s="62"/>
      <c r="V16" s="62"/>
      <c r="W16" s="62"/>
      <c r="X16" s="85">
        <f t="shared" si="7"/>
        <v>78567.89</v>
      </c>
      <c r="Y16" s="92"/>
    </row>
    <row r="17" s="40" customFormat="1" ht="24.95" customHeight="1" spans="1:25">
      <c r="A17" s="57">
        <v>7</v>
      </c>
      <c r="B17" s="60" t="s">
        <v>37</v>
      </c>
      <c r="C17" s="55" t="s">
        <v>38</v>
      </c>
      <c r="D17" s="56"/>
      <c r="E17" s="57"/>
      <c r="F17" s="58"/>
      <c r="G17" s="59">
        <v>0.1592</v>
      </c>
      <c r="H17" s="57">
        <v>35944</v>
      </c>
      <c r="I17" s="58">
        <v>5722.28</v>
      </c>
      <c r="J17" s="59"/>
      <c r="K17" s="57"/>
      <c r="L17" s="58"/>
      <c r="M17" s="59"/>
      <c r="N17" s="57"/>
      <c r="O17" s="58"/>
      <c r="P17" s="59">
        <f t="shared" si="5"/>
        <v>0.1592</v>
      </c>
      <c r="Q17" s="57">
        <v>20600</v>
      </c>
      <c r="R17" s="57">
        <f t="shared" si="6"/>
        <v>3279.52</v>
      </c>
      <c r="S17" s="58"/>
      <c r="T17" s="58"/>
      <c r="U17" s="58"/>
      <c r="V17" s="58"/>
      <c r="W17" s="58"/>
      <c r="X17" s="85">
        <f t="shared" si="7"/>
        <v>9001.8</v>
      </c>
      <c r="Y17" s="92"/>
    </row>
    <row r="18" s="40" customFormat="1" ht="32.1" customHeight="1" spans="1:25">
      <c r="A18" s="57">
        <v>8</v>
      </c>
      <c r="B18" s="60" t="s">
        <v>39</v>
      </c>
      <c r="C18" s="55" t="s">
        <v>40</v>
      </c>
      <c r="D18" s="66"/>
      <c r="E18" s="64"/>
      <c r="F18" s="62"/>
      <c r="G18" s="63">
        <v>0.0073</v>
      </c>
      <c r="H18" s="57">
        <v>35944</v>
      </c>
      <c r="I18" s="58">
        <v>262.39</v>
      </c>
      <c r="J18" s="63"/>
      <c r="K18" s="64"/>
      <c r="L18" s="62"/>
      <c r="M18" s="63"/>
      <c r="N18" s="64"/>
      <c r="O18" s="62"/>
      <c r="P18" s="59">
        <f t="shared" si="5"/>
        <v>0.0073</v>
      </c>
      <c r="Q18" s="57">
        <v>20600</v>
      </c>
      <c r="R18" s="57">
        <f t="shared" si="6"/>
        <v>150.38</v>
      </c>
      <c r="S18" s="62">
        <v>60</v>
      </c>
      <c r="T18" s="62"/>
      <c r="U18" s="62"/>
      <c r="V18" s="62"/>
      <c r="W18" s="62"/>
      <c r="X18" s="85">
        <f>R18+I18+S18</f>
        <v>472.77</v>
      </c>
      <c r="Y18" s="92"/>
    </row>
    <row r="19" s="40" customFormat="1" ht="24.95" customHeight="1" spans="1:25">
      <c r="A19" s="57">
        <v>9</v>
      </c>
      <c r="B19" s="67" t="s">
        <v>41</v>
      </c>
      <c r="C19" s="55" t="s">
        <v>42</v>
      </c>
      <c r="D19" s="66"/>
      <c r="E19" s="57"/>
      <c r="F19" s="62"/>
      <c r="G19" s="63">
        <v>0.292</v>
      </c>
      <c r="H19" s="57">
        <v>35944</v>
      </c>
      <c r="I19" s="58">
        <v>10495.65</v>
      </c>
      <c r="J19" s="63"/>
      <c r="K19" s="64"/>
      <c r="L19" s="62"/>
      <c r="M19" s="63"/>
      <c r="N19" s="64"/>
      <c r="O19" s="62"/>
      <c r="P19" s="59">
        <f t="shared" si="5"/>
        <v>0.292</v>
      </c>
      <c r="Q19" s="57">
        <v>20600</v>
      </c>
      <c r="R19" s="57">
        <f t="shared" si="6"/>
        <v>6015.2</v>
      </c>
      <c r="S19" s="62">
        <v>2220</v>
      </c>
      <c r="T19" s="62"/>
      <c r="U19" s="62"/>
      <c r="V19" s="62"/>
      <c r="W19" s="62"/>
      <c r="X19" s="85">
        <f>R19+I19+S19</f>
        <v>18730.85</v>
      </c>
      <c r="Y19" s="92"/>
    </row>
    <row r="20" s="40" customFormat="1" ht="24.95" customHeight="1" spans="1:25">
      <c r="A20" s="53">
        <v>10</v>
      </c>
      <c r="B20" s="53" t="s">
        <v>43</v>
      </c>
      <c r="C20" s="53" t="s">
        <v>44</v>
      </c>
      <c r="D20" s="66"/>
      <c r="E20" s="57"/>
      <c r="F20" s="62"/>
      <c r="G20" s="63">
        <v>0.0503</v>
      </c>
      <c r="H20" s="57">
        <v>35944</v>
      </c>
      <c r="I20" s="58">
        <v>1807.98</v>
      </c>
      <c r="J20" s="63"/>
      <c r="K20" s="64"/>
      <c r="L20" s="62"/>
      <c r="M20" s="63"/>
      <c r="N20" s="64"/>
      <c r="O20" s="62"/>
      <c r="P20" s="59">
        <f t="shared" si="5"/>
        <v>0.0503</v>
      </c>
      <c r="Q20" s="57">
        <v>20600</v>
      </c>
      <c r="R20" s="57">
        <f t="shared" si="6"/>
        <v>1036.18</v>
      </c>
      <c r="S20" s="62"/>
      <c r="T20" s="62"/>
      <c r="U20" s="62"/>
      <c r="V20" s="62"/>
      <c r="W20" s="62"/>
      <c r="X20" s="85">
        <f t="shared" si="7"/>
        <v>2844.16</v>
      </c>
      <c r="Y20" s="92"/>
    </row>
    <row r="21" s="40" customFormat="1" ht="24.95" customHeight="1" spans="1:25">
      <c r="A21" s="61"/>
      <c r="B21" s="61"/>
      <c r="C21" s="61"/>
      <c r="D21" s="66"/>
      <c r="E21" s="64"/>
      <c r="F21" s="62"/>
      <c r="G21" s="63">
        <v>0.013</v>
      </c>
      <c r="H21" s="57">
        <v>35944</v>
      </c>
      <c r="I21" s="58">
        <f>H21*G21</f>
        <v>467.272</v>
      </c>
      <c r="J21" s="63"/>
      <c r="K21" s="64"/>
      <c r="L21" s="62"/>
      <c r="M21" s="63"/>
      <c r="N21" s="64"/>
      <c r="O21" s="62"/>
      <c r="P21" s="59">
        <f t="shared" si="5"/>
        <v>0.013</v>
      </c>
      <c r="Q21" s="57">
        <v>20600</v>
      </c>
      <c r="R21" s="57">
        <f t="shared" si="6"/>
        <v>267.8</v>
      </c>
      <c r="S21" s="62"/>
      <c r="T21" s="62"/>
      <c r="U21" s="62"/>
      <c r="V21" s="62"/>
      <c r="W21" s="62"/>
      <c r="X21" s="85">
        <f t="shared" si="7"/>
        <v>735.072</v>
      </c>
      <c r="Y21" s="92"/>
    </row>
    <row r="22" s="40" customFormat="1" ht="24.95" customHeight="1" spans="1:25">
      <c r="A22" s="53">
        <v>11</v>
      </c>
      <c r="B22" s="60" t="s">
        <v>45</v>
      </c>
      <c r="C22" s="55" t="s">
        <v>46</v>
      </c>
      <c r="D22" s="66"/>
      <c r="E22" s="64"/>
      <c r="F22" s="62"/>
      <c r="G22" s="63">
        <v>0.0547</v>
      </c>
      <c r="H22" s="57">
        <v>35944</v>
      </c>
      <c r="I22" s="58">
        <v>1966.14</v>
      </c>
      <c r="J22" s="63"/>
      <c r="K22" s="64"/>
      <c r="L22" s="62"/>
      <c r="M22" s="63"/>
      <c r="N22" s="64"/>
      <c r="O22" s="62"/>
      <c r="P22" s="59">
        <f t="shared" si="5"/>
        <v>0.0547</v>
      </c>
      <c r="Q22" s="57">
        <v>20600</v>
      </c>
      <c r="R22" s="57">
        <f t="shared" si="6"/>
        <v>1126.82</v>
      </c>
      <c r="S22" s="62"/>
      <c r="T22" s="62"/>
      <c r="U22" s="62"/>
      <c r="V22" s="62"/>
      <c r="W22" s="62"/>
      <c r="X22" s="85">
        <f t="shared" si="7"/>
        <v>3092.96</v>
      </c>
      <c r="Y22" s="92"/>
    </row>
    <row r="23" s="40" customFormat="1" ht="24.95" customHeight="1" spans="1:25">
      <c r="A23" s="61"/>
      <c r="B23" s="60"/>
      <c r="C23" s="68"/>
      <c r="D23" s="66"/>
      <c r="E23" s="64"/>
      <c r="F23" s="62"/>
      <c r="G23" s="63">
        <v>0.052</v>
      </c>
      <c r="H23" s="57">
        <v>35944</v>
      </c>
      <c r="I23" s="58">
        <v>1869.09</v>
      </c>
      <c r="J23" s="63"/>
      <c r="K23" s="64"/>
      <c r="L23" s="62"/>
      <c r="M23" s="63"/>
      <c r="N23" s="64"/>
      <c r="O23" s="62"/>
      <c r="P23" s="59">
        <f t="shared" si="5"/>
        <v>0.052</v>
      </c>
      <c r="Q23" s="57">
        <v>20600</v>
      </c>
      <c r="R23" s="57">
        <f t="shared" si="6"/>
        <v>1071.2</v>
      </c>
      <c r="S23" s="62"/>
      <c r="T23" s="62"/>
      <c r="U23" s="62"/>
      <c r="V23" s="62"/>
      <c r="W23" s="62"/>
      <c r="X23" s="85">
        <f t="shared" si="7"/>
        <v>2940.29</v>
      </c>
      <c r="Y23" s="92"/>
    </row>
    <row r="24" s="40" customFormat="1" ht="24.95" customHeight="1" spans="1:25">
      <c r="A24" s="53">
        <v>12</v>
      </c>
      <c r="B24" s="57" t="s">
        <v>47</v>
      </c>
      <c r="C24" s="53" t="s">
        <v>48</v>
      </c>
      <c r="D24" s="66"/>
      <c r="E24" s="64"/>
      <c r="F24" s="62"/>
      <c r="G24" s="63">
        <v>0.0156</v>
      </c>
      <c r="H24" s="57">
        <v>35944</v>
      </c>
      <c r="I24" s="58">
        <v>560.73</v>
      </c>
      <c r="J24" s="63"/>
      <c r="K24" s="64"/>
      <c r="L24" s="62"/>
      <c r="M24" s="63"/>
      <c r="N24" s="64"/>
      <c r="O24" s="62"/>
      <c r="P24" s="59">
        <f t="shared" si="5"/>
        <v>0.0156</v>
      </c>
      <c r="Q24" s="57">
        <v>20600</v>
      </c>
      <c r="R24" s="57">
        <f t="shared" si="6"/>
        <v>321.36</v>
      </c>
      <c r="S24" s="62"/>
      <c r="T24" s="62"/>
      <c r="U24" s="62"/>
      <c r="V24" s="62"/>
      <c r="W24" s="62"/>
      <c r="X24" s="85">
        <f t="shared" si="7"/>
        <v>882.09</v>
      </c>
      <c r="Y24" s="92"/>
    </row>
    <row r="25" s="40" customFormat="1" ht="24.95" customHeight="1" spans="1:25">
      <c r="A25" s="61"/>
      <c r="B25" s="57"/>
      <c r="C25" s="61"/>
      <c r="D25" s="66"/>
      <c r="E25" s="64"/>
      <c r="F25" s="62"/>
      <c r="G25" s="63">
        <v>0.05</v>
      </c>
      <c r="H25" s="57">
        <v>35944</v>
      </c>
      <c r="I25" s="58">
        <f>H25*G25</f>
        <v>1797.2</v>
      </c>
      <c r="J25" s="63"/>
      <c r="K25" s="64"/>
      <c r="L25" s="62"/>
      <c r="M25" s="63"/>
      <c r="N25" s="64"/>
      <c r="O25" s="62"/>
      <c r="P25" s="59">
        <f t="shared" si="5"/>
        <v>0.05</v>
      </c>
      <c r="Q25" s="57">
        <v>20600</v>
      </c>
      <c r="R25" s="57">
        <f t="shared" si="6"/>
        <v>1030</v>
      </c>
      <c r="S25" s="62">
        <v>30</v>
      </c>
      <c r="T25" s="62"/>
      <c r="U25" s="62"/>
      <c r="V25" s="62"/>
      <c r="W25" s="62"/>
      <c r="X25" s="85">
        <f>R25+I25+S25</f>
        <v>2857.2</v>
      </c>
      <c r="Y25" s="92"/>
    </row>
    <row r="26" s="40" customFormat="1" ht="24.95" customHeight="1" spans="1:25">
      <c r="A26" s="57">
        <v>13</v>
      </c>
      <c r="B26" s="67" t="s">
        <v>49</v>
      </c>
      <c r="C26" s="55" t="s">
        <v>50</v>
      </c>
      <c r="D26" s="66"/>
      <c r="E26" s="64"/>
      <c r="F26" s="62"/>
      <c r="G26" s="63">
        <v>0.0067</v>
      </c>
      <c r="H26" s="57">
        <v>35944</v>
      </c>
      <c r="I26" s="58">
        <f>H26*G26</f>
        <v>240.8248</v>
      </c>
      <c r="J26" s="63"/>
      <c r="K26" s="64"/>
      <c r="L26" s="62"/>
      <c r="M26" s="63"/>
      <c r="N26" s="64"/>
      <c r="O26" s="62"/>
      <c r="P26" s="59">
        <f t="shared" ref="P26:P30" si="8">G26</f>
        <v>0.0067</v>
      </c>
      <c r="Q26" s="57">
        <v>20600</v>
      </c>
      <c r="R26" s="57">
        <f t="shared" ref="R26:R30" si="9">Q26*P26</f>
        <v>138.02</v>
      </c>
      <c r="S26" s="62"/>
      <c r="T26" s="62"/>
      <c r="U26" s="62"/>
      <c r="V26" s="62"/>
      <c r="W26" s="62"/>
      <c r="X26" s="85">
        <v>378.84</v>
      </c>
      <c r="Y26" s="92"/>
    </row>
    <row r="27" s="40" customFormat="1" ht="24.95" customHeight="1" spans="1:25">
      <c r="A27" s="57">
        <v>14</v>
      </c>
      <c r="B27" s="67" t="s">
        <v>51</v>
      </c>
      <c r="C27" s="55" t="s">
        <v>52</v>
      </c>
      <c r="D27" s="66"/>
      <c r="E27" s="64"/>
      <c r="F27" s="62"/>
      <c r="G27" s="63">
        <v>0.0318</v>
      </c>
      <c r="H27" s="57">
        <v>35944</v>
      </c>
      <c r="I27" s="58">
        <v>1143.02</v>
      </c>
      <c r="J27" s="63"/>
      <c r="K27" s="64"/>
      <c r="L27" s="62"/>
      <c r="M27" s="63"/>
      <c r="N27" s="64"/>
      <c r="O27" s="62"/>
      <c r="P27" s="59">
        <f t="shared" si="8"/>
        <v>0.0318</v>
      </c>
      <c r="Q27" s="57">
        <v>20600</v>
      </c>
      <c r="R27" s="57">
        <f t="shared" si="9"/>
        <v>655.08</v>
      </c>
      <c r="S27" s="62"/>
      <c r="T27" s="62"/>
      <c r="U27" s="62"/>
      <c r="V27" s="62"/>
      <c r="W27" s="62"/>
      <c r="X27" s="85">
        <f t="shared" ref="X26:X30" si="10">R27+I27</f>
        <v>1798.1</v>
      </c>
      <c r="Y27" s="92"/>
    </row>
    <row r="28" s="40" customFormat="1" ht="24.95" customHeight="1" spans="1:25">
      <c r="A28" s="57">
        <v>15</v>
      </c>
      <c r="B28" s="67" t="s">
        <v>53</v>
      </c>
      <c r="C28" s="55" t="s">
        <v>54</v>
      </c>
      <c r="D28" s="66"/>
      <c r="E28" s="64"/>
      <c r="F28" s="62"/>
      <c r="G28" s="63">
        <v>0.0256</v>
      </c>
      <c r="H28" s="57">
        <v>35944</v>
      </c>
      <c r="I28" s="58">
        <v>920.17</v>
      </c>
      <c r="J28" s="63"/>
      <c r="K28" s="64"/>
      <c r="L28" s="62"/>
      <c r="M28" s="63"/>
      <c r="N28" s="64"/>
      <c r="O28" s="62"/>
      <c r="P28" s="59">
        <f t="shared" si="8"/>
        <v>0.0256</v>
      </c>
      <c r="Q28" s="57">
        <v>20600</v>
      </c>
      <c r="R28" s="57">
        <f t="shared" si="9"/>
        <v>527.36</v>
      </c>
      <c r="S28" s="62"/>
      <c r="T28" s="62"/>
      <c r="U28" s="62"/>
      <c r="V28" s="62"/>
      <c r="W28" s="62"/>
      <c r="X28" s="85">
        <f t="shared" si="10"/>
        <v>1447.53</v>
      </c>
      <c r="Y28" s="92"/>
    </row>
    <row r="29" s="40" customFormat="1" ht="24.95" customHeight="1" spans="1:25">
      <c r="A29" s="57">
        <v>16</v>
      </c>
      <c r="B29" s="67" t="s">
        <v>55</v>
      </c>
      <c r="C29" s="55" t="s">
        <v>56</v>
      </c>
      <c r="D29" s="66"/>
      <c r="E29" s="64"/>
      <c r="F29" s="62"/>
      <c r="G29" s="63">
        <v>0.0202</v>
      </c>
      <c r="H29" s="57">
        <v>35944</v>
      </c>
      <c r="I29" s="58">
        <v>726.07</v>
      </c>
      <c r="J29" s="63"/>
      <c r="K29" s="64"/>
      <c r="L29" s="62"/>
      <c r="M29" s="63"/>
      <c r="N29" s="64"/>
      <c r="O29" s="62"/>
      <c r="P29" s="59">
        <f t="shared" si="8"/>
        <v>0.0202</v>
      </c>
      <c r="Q29" s="57">
        <v>20600</v>
      </c>
      <c r="R29" s="57">
        <f t="shared" si="9"/>
        <v>416.12</v>
      </c>
      <c r="S29" s="62"/>
      <c r="T29" s="62"/>
      <c r="U29" s="62"/>
      <c r="V29" s="62"/>
      <c r="W29" s="62"/>
      <c r="X29" s="85">
        <f t="shared" si="10"/>
        <v>1142.19</v>
      </c>
      <c r="Y29" s="92"/>
    </row>
    <row r="30" s="40" customFormat="1" ht="24.95" customHeight="1" spans="1:25">
      <c r="A30" s="57">
        <v>17</v>
      </c>
      <c r="B30" s="67" t="s">
        <v>57</v>
      </c>
      <c r="C30" s="55" t="s">
        <v>58</v>
      </c>
      <c r="D30" s="66"/>
      <c r="E30" s="64"/>
      <c r="F30" s="62"/>
      <c r="G30" s="63">
        <v>0.017</v>
      </c>
      <c r="H30" s="57">
        <v>35944</v>
      </c>
      <c r="I30" s="58">
        <v>611.05</v>
      </c>
      <c r="J30" s="63"/>
      <c r="K30" s="64"/>
      <c r="L30" s="62"/>
      <c r="M30" s="63"/>
      <c r="N30" s="64"/>
      <c r="O30" s="62"/>
      <c r="P30" s="59">
        <f t="shared" si="8"/>
        <v>0.017</v>
      </c>
      <c r="Q30" s="57">
        <v>20600</v>
      </c>
      <c r="R30" s="57">
        <f t="shared" si="9"/>
        <v>350.2</v>
      </c>
      <c r="S30" s="62"/>
      <c r="T30" s="62"/>
      <c r="U30" s="62"/>
      <c r="V30" s="62"/>
      <c r="W30" s="62"/>
      <c r="X30" s="85">
        <f t="shared" si="10"/>
        <v>961.25</v>
      </c>
      <c r="Y30" s="67"/>
    </row>
    <row r="31" s="40" customFormat="1" ht="24.95" customHeight="1" spans="1:25">
      <c r="A31" s="53">
        <v>18</v>
      </c>
      <c r="B31" s="57" t="s">
        <v>59</v>
      </c>
      <c r="C31" s="53" t="s">
        <v>60</v>
      </c>
      <c r="D31" s="66">
        <v>0.1319</v>
      </c>
      <c r="E31" s="64">
        <v>42550</v>
      </c>
      <c r="F31" s="62">
        <v>5612.35</v>
      </c>
      <c r="G31" s="63"/>
      <c r="H31" s="64"/>
      <c r="I31" s="62"/>
      <c r="J31" s="63"/>
      <c r="K31" s="64"/>
      <c r="L31" s="62"/>
      <c r="M31" s="63"/>
      <c r="N31" s="64"/>
      <c r="O31" s="62"/>
      <c r="P31" s="63">
        <f>D31</f>
        <v>0.1319</v>
      </c>
      <c r="Q31" s="57">
        <v>20600</v>
      </c>
      <c r="R31" s="64">
        <f>P31*Q31</f>
        <v>2717.14</v>
      </c>
      <c r="S31" s="62"/>
      <c r="T31" s="62"/>
      <c r="U31" s="62"/>
      <c r="V31" s="62"/>
      <c r="W31" s="62"/>
      <c r="X31" s="86">
        <f>R31+F31</f>
        <v>8329.49</v>
      </c>
      <c r="Y31" s="54" t="s">
        <v>29</v>
      </c>
    </row>
    <row r="32" s="40" customFormat="1" ht="24.95" customHeight="1" spans="1:25">
      <c r="A32" s="61"/>
      <c r="B32" s="57"/>
      <c r="C32" s="61"/>
      <c r="D32" s="66">
        <v>0.02</v>
      </c>
      <c r="E32" s="64">
        <v>42550</v>
      </c>
      <c r="F32" s="62">
        <f>D32*E32</f>
        <v>851</v>
      </c>
      <c r="G32" s="63"/>
      <c r="H32" s="64"/>
      <c r="I32" s="62"/>
      <c r="J32" s="63"/>
      <c r="K32" s="64"/>
      <c r="L32" s="62"/>
      <c r="M32" s="63"/>
      <c r="N32" s="64"/>
      <c r="O32" s="62"/>
      <c r="P32" s="63">
        <f>D32</f>
        <v>0.02</v>
      </c>
      <c r="Q32" s="57">
        <v>20600</v>
      </c>
      <c r="R32" s="64">
        <f>P32*Q32</f>
        <v>412</v>
      </c>
      <c r="S32" s="62"/>
      <c r="T32" s="62"/>
      <c r="U32" s="62"/>
      <c r="V32" s="62"/>
      <c r="W32" s="62"/>
      <c r="X32" s="86">
        <f>R32+F32</f>
        <v>1263</v>
      </c>
      <c r="Y32" s="67"/>
    </row>
    <row r="33" s="40" customFormat="1" ht="24.95" customHeight="1" spans="1:25">
      <c r="A33" s="61"/>
      <c r="B33" s="57"/>
      <c r="C33" s="61"/>
      <c r="D33" s="66"/>
      <c r="E33" s="64"/>
      <c r="F33" s="62"/>
      <c r="G33" s="63">
        <v>0.0483</v>
      </c>
      <c r="H33" s="57">
        <v>35944</v>
      </c>
      <c r="I33" s="58">
        <v>1736.1</v>
      </c>
      <c r="J33" s="63"/>
      <c r="K33" s="64"/>
      <c r="L33" s="62"/>
      <c r="M33" s="63"/>
      <c r="N33" s="64"/>
      <c r="O33" s="62"/>
      <c r="P33" s="59">
        <f>G33</f>
        <v>0.0483</v>
      </c>
      <c r="Q33" s="57">
        <v>20600</v>
      </c>
      <c r="R33" s="57">
        <f>Q33*P33</f>
        <v>994.98</v>
      </c>
      <c r="S33" s="62">
        <v>2050</v>
      </c>
      <c r="T33" s="62"/>
      <c r="U33" s="62"/>
      <c r="V33" s="62"/>
      <c r="W33" s="62"/>
      <c r="X33" s="85">
        <f>R33+I33+S33</f>
        <v>4781.08</v>
      </c>
      <c r="Y33" s="67"/>
    </row>
    <row r="34" s="40" customFormat="1" ht="24.95" customHeight="1" spans="1:25">
      <c r="A34" s="57">
        <v>19</v>
      </c>
      <c r="B34" s="67" t="s">
        <v>61</v>
      </c>
      <c r="C34" s="55" t="s">
        <v>62</v>
      </c>
      <c r="D34" s="66">
        <v>0.57</v>
      </c>
      <c r="E34" s="64">
        <v>42550</v>
      </c>
      <c r="F34" s="62">
        <f>D34*E34</f>
        <v>24253.5</v>
      </c>
      <c r="G34" s="63"/>
      <c r="H34" s="64"/>
      <c r="I34" s="62"/>
      <c r="J34" s="63"/>
      <c r="K34" s="64"/>
      <c r="L34" s="62"/>
      <c r="M34" s="63"/>
      <c r="N34" s="64"/>
      <c r="O34" s="62"/>
      <c r="P34" s="63">
        <f>D34</f>
        <v>0.57</v>
      </c>
      <c r="Q34" s="57">
        <v>20600</v>
      </c>
      <c r="R34" s="87">
        <f>P34*Q34</f>
        <v>11742</v>
      </c>
      <c r="S34" s="62"/>
      <c r="T34" s="62"/>
      <c r="U34" s="62"/>
      <c r="V34" s="62"/>
      <c r="W34" s="62"/>
      <c r="X34" s="86">
        <f>R34+F34</f>
        <v>35995.5</v>
      </c>
      <c r="Y34" s="60" t="s">
        <v>63</v>
      </c>
    </row>
    <row r="35" s="40" customFormat="1" ht="24.95" customHeight="1" spans="1:25">
      <c r="A35" s="53">
        <v>20</v>
      </c>
      <c r="B35" s="53" t="s">
        <v>64</v>
      </c>
      <c r="C35" s="53" t="s">
        <v>65</v>
      </c>
      <c r="D35" s="66">
        <v>0.3223</v>
      </c>
      <c r="E35" s="64">
        <v>42550</v>
      </c>
      <c r="F35" s="62">
        <v>13713.87</v>
      </c>
      <c r="G35" s="63"/>
      <c r="H35" s="64"/>
      <c r="I35" s="62"/>
      <c r="J35" s="63"/>
      <c r="K35" s="64"/>
      <c r="L35" s="62"/>
      <c r="M35" s="63"/>
      <c r="N35" s="64"/>
      <c r="O35" s="62"/>
      <c r="P35" s="63">
        <f>D35</f>
        <v>0.3223</v>
      </c>
      <c r="Q35" s="57">
        <v>20600</v>
      </c>
      <c r="R35" s="87">
        <f>P35*Q35</f>
        <v>6639.38</v>
      </c>
      <c r="S35" s="62"/>
      <c r="T35" s="62"/>
      <c r="U35" s="62"/>
      <c r="V35" s="62"/>
      <c r="W35" s="62"/>
      <c r="X35" s="86">
        <f>R35+F35</f>
        <v>20353.25</v>
      </c>
      <c r="Y35" s="54" t="s">
        <v>29</v>
      </c>
    </row>
    <row r="36" s="40" customFormat="1" ht="24.95" customHeight="1" spans="1:25">
      <c r="A36" s="61"/>
      <c r="B36" s="61"/>
      <c r="C36" s="61"/>
      <c r="D36" s="66"/>
      <c r="E36" s="64"/>
      <c r="F36" s="62"/>
      <c r="G36" s="63">
        <v>0.026</v>
      </c>
      <c r="H36" s="57">
        <v>35944</v>
      </c>
      <c r="I36" s="58">
        <f>H36*G36</f>
        <v>934.544</v>
      </c>
      <c r="J36" s="63"/>
      <c r="K36" s="64"/>
      <c r="L36" s="62"/>
      <c r="M36" s="63"/>
      <c r="N36" s="64"/>
      <c r="O36" s="62"/>
      <c r="P36" s="59">
        <f>G36</f>
        <v>0.026</v>
      </c>
      <c r="Q36" s="57">
        <v>20600</v>
      </c>
      <c r="R36" s="57">
        <f>Q36*P36</f>
        <v>535.6</v>
      </c>
      <c r="S36" s="62">
        <v>885</v>
      </c>
      <c r="T36" s="62"/>
      <c r="U36" s="62"/>
      <c r="V36" s="62"/>
      <c r="W36" s="62"/>
      <c r="X36" s="85">
        <v>2355.14</v>
      </c>
      <c r="Y36" s="92"/>
    </row>
    <row r="37" s="40" customFormat="1" ht="24.95" customHeight="1" spans="1:25">
      <c r="A37" s="64"/>
      <c r="B37" s="64"/>
      <c r="C37" s="64"/>
      <c r="D37" s="66"/>
      <c r="E37" s="64"/>
      <c r="F37" s="62"/>
      <c r="G37" s="63">
        <v>0.0115</v>
      </c>
      <c r="H37" s="57">
        <v>35944</v>
      </c>
      <c r="I37" s="58">
        <v>413.36</v>
      </c>
      <c r="J37" s="63"/>
      <c r="K37" s="64"/>
      <c r="L37" s="62"/>
      <c r="M37" s="63"/>
      <c r="N37" s="64"/>
      <c r="O37" s="62"/>
      <c r="P37" s="59">
        <f>G37</f>
        <v>0.0115</v>
      </c>
      <c r="Q37" s="57">
        <v>20600</v>
      </c>
      <c r="R37" s="57">
        <f>Q37*P37</f>
        <v>236.9</v>
      </c>
      <c r="S37" s="62">
        <v>80</v>
      </c>
      <c r="T37" s="62"/>
      <c r="U37" s="62"/>
      <c r="V37" s="62"/>
      <c r="W37" s="62"/>
      <c r="X37" s="85">
        <f>R37+I37+S37</f>
        <v>730.26</v>
      </c>
      <c r="Y37" s="92"/>
    </row>
    <row r="38" s="40" customFormat="1" ht="24.95" customHeight="1" spans="1:25">
      <c r="A38" s="57">
        <v>21</v>
      </c>
      <c r="B38" s="67" t="s">
        <v>66</v>
      </c>
      <c r="C38" s="55" t="s">
        <v>67</v>
      </c>
      <c r="D38" s="66">
        <v>0.02</v>
      </c>
      <c r="E38" s="64">
        <v>42550</v>
      </c>
      <c r="F38" s="62">
        <f>D38*E38</f>
        <v>851</v>
      </c>
      <c r="G38" s="63"/>
      <c r="H38" s="64"/>
      <c r="I38" s="62"/>
      <c r="J38" s="63"/>
      <c r="K38" s="64"/>
      <c r="L38" s="62"/>
      <c r="M38" s="63"/>
      <c r="N38" s="64"/>
      <c r="O38" s="62"/>
      <c r="P38" s="63">
        <f>D38</f>
        <v>0.02</v>
      </c>
      <c r="Q38" s="57">
        <v>20600</v>
      </c>
      <c r="R38" s="87">
        <f>P38*Q38</f>
        <v>412</v>
      </c>
      <c r="S38" s="62"/>
      <c r="T38" s="62"/>
      <c r="U38" s="62"/>
      <c r="V38" s="62"/>
      <c r="W38" s="62"/>
      <c r="X38" s="86">
        <f>R38+F38</f>
        <v>1263</v>
      </c>
      <c r="Y38" s="92"/>
    </row>
    <row r="39" s="40" customFormat="1" ht="24.95" customHeight="1" spans="1:25">
      <c r="A39" s="57">
        <v>22</v>
      </c>
      <c r="B39" s="67" t="s">
        <v>68</v>
      </c>
      <c r="C39" s="55" t="s">
        <v>69</v>
      </c>
      <c r="D39" s="66">
        <v>0.0236</v>
      </c>
      <c r="E39" s="64">
        <v>42550</v>
      </c>
      <c r="F39" s="62">
        <f>D39*E39</f>
        <v>1004.18</v>
      </c>
      <c r="G39" s="63"/>
      <c r="H39" s="64"/>
      <c r="I39" s="62"/>
      <c r="J39" s="63"/>
      <c r="K39" s="64"/>
      <c r="L39" s="62"/>
      <c r="M39" s="63"/>
      <c r="N39" s="64"/>
      <c r="O39" s="62"/>
      <c r="P39" s="63">
        <f>D39</f>
        <v>0.0236</v>
      </c>
      <c r="Q39" s="57">
        <v>20600</v>
      </c>
      <c r="R39" s="87">
        <f>P39*Q39</f>
        <v>486.16</v>
      </c>
      <c r="S39" s="62"/>
      <c r="T39" s="62"/>
      <c r="U39" s="62"/>
      <c r="V39" s="62"/>
      <c r="W39" s="62"/>
      <c r="X39" s="86">
        <f>R39+F39</f>
        <v>1490.34</v>
      </c>
      <c r="Y39" s="92"/>
    </row>
    <row r="40" s="40" customFormat="1" ht="24.95" customHeight="1" spans="1:25">
      <c r="A40" s="53">
        <v>23</v>
      </c>
      <c r="B40" s="53" t="s">
        <v>70</v>
      </c>
      <c r="C40" s="53" t="s">
        <v>71</v>
      </c>
      <c r="D40" s="66">
        <v>0.0093</v>
      </c>
      <c r="E40" s="64">
        <v>42550</v>
      </c>
      <c r="F40" s="62">
        <v>395.72</v>
      </c>
      <c r="G40" s="63"/>
      <c r="H40" s="64"/>
      <c r="I40" s="62"/>
      <c r="J40" s="63"/>
      <c r="K40" s="64"/>
      <c r="L40" s="62"/>
      <c r="M40" s="63"/>
      <c r="N40" s="64"/>
      <c r="O40" s="62"/>
      <c r="P40" s="63">
        <f>D40</f>
        <v>0.0093</v>
      </c>
      <c r="Q40" s="57">
        <v>20600</v>
      </c>
      <c r="R40" s="87">
        <f>P40*Q40</f>
        <v>191.58</v>
      </c>
      <c r="S40" s="62"/>
      <c r="T40" s="62"/>
      <c r="U40" s="62"/>
      <c r="V40" s="62"/>
      <c r="W40" s="62"/>
      <c r="X40" s="86">
        <f>R40+F40</f>
        <v>587.3</v>
      </c>
      <c r="Y40" s="92"/>
    </row>
    <row r="41" s="40" customFormat="1" ht="24.95" customHeight="1" spans="1:25">
      <c r="A41" s="61"/>
      <c r="B41" s="61"/>
      <c r="C41" s="61"/>
      <c r="D41" s="66"/>
      <c r="E41" s="64"/>
      <c r="F41" s="62"/>
      <c r="G41" s="63">
        <v>0.0963</v>
      </c>
      <c r="H41" s="57">
        <v>35944</v>
      </c>
      <c r="I41" s="58">
        <v>3461.41</v>
      </c>
      <c r="J41" s="63"/>
      <c r="K41" s="64"/>
      <c r="L41" s="62"/>
      <c r="M41" s="63"/>
      <c r="N41" s="64"/>
      <c r="O41" s="62"/>
      <c r="P41" s="59">
        <f t="shared" ref="P41:P43" si="11">G41</f>
        <v>0.0963</v>
      </c>
      <c r="Q41" s="57">
        <v>20600</v>
      </c>
      <c r="R41" s="57">
        <f t="shared" ref="R41:R43" si="12">Q41*P41</f>
        <v>1983.78</v>
      </c>
      <c r="S41" s="62"/>
      <c r="T41" s="62"/>
      <c r="U41" s="62"/>
      <c r="V41" s="62"/>
      <c r="W41" s="62"/>
      <c r="X41" s="85">
        <f t="shared" ref="X41:X43" si="13">R41+I41</f>
        <v>5445.19</v>
      </c>
      <c r="Y41" s="92"/>
    </row>
    <row r="42" s="40" customFormat="1" ht="24.95" customHeight="1" spans="1:25">
      <c r="A42" s="61"/>
      <c r="B42" s="61"/>
      <c r="C42" s="61"/>
      <c r="D42" s="66"/>
      <c r="E42" s="64"/>
      <c r="F42" s="62"/>
      <c r="G42" s="63">
        <v>0.0459</v>
      </c>
      <c r="H42" s="57">
        <v>35944</v>
      </c>
      <c r="I42" s="58">
        <v>1649.83</v>
      </c>
      <c r="J42" s="63"/>
      <c r="K42" s="64"/>
      <c r="L42" s="62"/>
      <c r="M42" s="63"/>
      <c r="N42" s="64"/>
      <c r="O42" s="62"/>
      <c r="P42" s="59">
        <f t="shared" si="11"/>
        <v>0.0459</v>
      </c>
      <c r="Q42" s="57">
        <v>20600</v>
      </c>
      <c r="R42" s="57">
        <f t="shared" si="12"/>
        <v>945.54</v>
      </c>
      <c r="S42" s="62"/>
      <c r="T42" s="62"/>
      <c r="U42" s="62"/>
      <c r="V42" s="62"/>
      <c r="W42" s="62"/>
      <c r="X42" s="85">
        <f t="shared" si="13"/>
        <v>2595.37</v>
      </c>
      <c r="Y42" s="92"/>
    </row>
    <row r="43" s="40" customFormat="1" ht="24.95" customHeight="1" spans="1:25">
      <c r="A43" s="64"/>
      <c r="B43" s="64"/>
      <c r="C43" s="64"/>
      <c r="D43" s="66"/>
      <c r="E43" s="64"/>
      <c r="F43" s="62"/>
      <c r="G43" s="63">
        <v>0.0087</v>
      </c>
      <c r="H43" s="57">
        <v>35944</v>
      </c>
      <c r="I43" s="58">
        <v>312.71</v>
      </c>
      <c r="J43" s="63"/>
      <c r="K43" s="64"/>
      <c r="L43" s="62"/>
      <c r="M43" s="63"/>
      <c r="N43" s="64"/>
      <c r="O43" s="62"/>
      <c r="P43" s="59">
        <f t="shared" si="11"/>
        <v>0.0087</v>
      </c>
      <c r="Q43" s="57">
        <v>20600</v>
      </c>
      <c r="R43" s="57">
        <f t="shared" si="12"/>
        <v>179.22</v>
      </c>
      <c r="S43" s="62"/>
      <c r="T43" s="62"/>
      <c r="U43" s="62"/>
      <c r="V43" s="62"/>
      <c r="W43" s="62"/>
      <c r="X43" s="85">
        <f t="shared" si="13"/>
        <v>491.93</v>
      </c>
      <c r="Y43" s="92"/>
    </row>
    <row r="44" s="40" customFormat="1" ht="24.95" customHeight="1" spans="1:25">
      <c r="A44" s="57">
        <v>24</v>
      </c>
      <c r="B44" s="67" t="s">
        <v>72</v>
      </c>
      <c r="C44" s="55" t="s">
        <v>73</v>
      </c>
      <c r="D44" s="66">
        <v>0.1597</v>
      </c>
      <c r="E44" s="64">
        <v>42550</v>
      </c>
      <c r="F44" s="62">
        <f>E44*D44</f>
        <v>6795.235</v>
      </c>
      <c r="G44" s="63"/>
      <c r="H44" s="64"/>
      <c r="I44" s="62"/>
      <c r="J44" s="63"/>
      <c r="K44" s="64"/>
      <c r="L44" s="62"/>
      <c r="M44" s="63"/>
      <c r="N44" s="64"/>
      <c r="O44" s="62"/>
      <c r="P44" s="63">
        <f t="shared" ref="P44:P49" si="14">D44</f>
        <v>0.1597</v>
      </c>
      <c r="Q44" s="57">
        <v>20600</v>
      </c>
      <c r="R44" s="87">
        <f t="shared" ref="R44:R49" si="15">P44*Q44</f>
        <v>3289.82</v>
      </c>
      <c r="S44" s="62">
        <v>8980</v>
      </c>
      <c r="T44" s="62"/>
      <c r="U44" s="62"/>
      <c r="V44" s="62"/>
      <c r="W44" s="62"/>
      <c r="X44" s="86">
        <v>19065.05</v>
      </c>
      <c r="Y44" s="92"/>
    </row>
    <row r="45" s="40" customFormat="1" ht="24.95" customHeight="1" spans="1:25">
      <c r="A45" s="53">
        <v>25</v>
      </c>
      <c r="B45" s="53" t="s">
        <v>74</v>
      </c>
      <c r="C45" s="53" t="s">
        <v>75</v>
      </c>
      <c r="D45" s="66">
        <v>0.1129</v>
      </c>
      <c r="E45" s="64">
        <v>42550</v>
      </c>
      <c r="F45" s="62">
        <f>E45*D45</f>
        <v>4803.895</v>
      </c>
      <c r="G45" s="63"/>
      <c r="H45" s="64"/>
      <c r="I45" s="62"/>
      <c r="J45" s="63"/>
      <c r="K45" s="64"/>
      <c r="L45" s="62"/>
      <c r="M45" s="63"/>
      <c r="N45" s="64"/>
      <c r="O45" s="62"/>
      <c r="P45" s="63">
        <f t="shared" si="14"/>
        <v>0.1129</v>
      </c>
      <c r="Q45" s="57">
        <v>20600</v>
      </c>
      <c r="R45" s="87">
        <f t="shared" si="15"/>
        <v>2325.74</v>
      </c>
      <c r="S45" s="62"/>
      <c r="T45" s="62"/>
      <c r="U45" s="62"/>
      <c r="V45" s="62"/>
      <c r="W45" s="62"/>
      <c r="X45" s="86">
        <v>7129.64</v>
      </c>
      <c r="Y45" s="92"/>
    </row>
    <row r="46" s="40" customFormat="1" ht="24.95" customHeight="1" spans="1:25">
      <c r="A46" s="61"/>
      <c r="B46" s="61"/>
      <c r="C46" s="61"/>
      <c r="D46" s="66">
        <v>0.1318</v>
      </c>
      <c r="E46" s="64">
        <v>42550</v>
      </c>
      <c r="F46" s="62">
        <f>D46*E46</f>
        <v>5608.09</v>
      </c>
      <c r="G46" s="63"/>
      <c r="H46" s="64"/>
      <c r="I46" s="62"/>
      <c r="J46" s="63"/>
      <c r="K46" s="64"/>
      <c r="L46" s="62"/>
      <c r="M46" s="63"/>
      <c r="N46" s="64"/>
      <c r="O46" s="62"/>
      <c r="P46" s="63">
        <f t="shared" si="14"/>
        <v>0.1318</v>
      </c>
      <c r="Q46" s="57">
        <v>20600</v>
      </c>
      <c r="R46" s="87">
        <f t="shared" si="15"/>
        <v>2715.08</v>
      </c>
      <c r="S46" s="62">
        <v>150</v>
      </c>
      <c r="T46" s="62"/>
      <c r="U46" s="62"/>
      <c r="V46" s="62"/>
      <c r="W46" s="62"/>
      <c r="X46" s="86">
        <f>R46+F46+S46</f>
        <v>8473.17</v>
      </c>
      <c r="Y46" s="92"/>
    </row>
    <row r="47" s="40" customFormat="1" ht="24.95" customHeight="1" spans="1:25">
      <c r="A47" s="64"/>
      <c r="B47" s="64"/>
      <c r="C47" s="64"/>
      <c r="D47" s="66">
        <v>0.1739</v>
      </c>
      <c r="E47" s="64">
        <v>42550</v>
      </c>
      <c r="F47" s="62">
        <v>7399.45</v>
      </c>
      <c r="G47" s="63"/>
      <c r="H47" s="64"/>
      <c r="I47" s="62"/>
      <c r="J47" s="63"/>
      <c r="K47" s="64"/>
      <c r="L47" s="62"/>
      <c r="M47" s="63"/>
      <c r="N47" s="64"/>
      <c r="O47" s="62"/>
      <c r="P47" s="63">
        <f t="shared" si="14"/>
        <v>0.1739</v>
      </c>
      <c r="Q47" s="57">
        <v>20600</v>
      </c>
      <c r="R47" s="87">
        <f t="shared" si="15"/>
        <v>3582.34</v>
      </c>
      <c r="S47" s="62">
        <v>50</v>
      </c>
      <c r="T47" s="62"/>
      <c r="U47" s="62"/>
      <c r="V47" s="62"/>
      <c r="W47" s="62"/>
      <c r="X47" s="86">
        <v>11031.79</v>
      </c>
      <c r="Y47" s="92"/>
    </row>
    <row r="48" s="40" customFormat="1" ht="24.95" customHeight="1" spans="1:25">
      <c r="A48" s="64">
        <v>26</v>
      </c>
      <c r="B48" s="67" t="s">
        <v>76</v>
      </c>
      <c r="C48" s="64" t="s">
        <v>77</v>
      </c>
      <c r="D48" s="66">
        <v>0.0121</v>
      </c>
      <c r="E48" s="64">
        <v>42550</v>
      </c>
      <c r="F48" s="62">
        <v>514.86</v>
      </c>
      <c r="G48" s="63"/>
      <c r="H48" s="64"/>
      <c r="I48" s="62"/>
      <c r="J48" s="63"/>
      <c r="K48" s="64"/>
      <c r="L48" s="62"/>
      <c r="M48" s="63"/>
      <c r="N48" s="64"/>
      <c r="O48" s="62"/>
      <c r="P48" s="63">
        <f t="shared" si="14"/>
        <v>0.0121</v>
      </c>
      <c r="Q48" s="57">
        <v>20600</v>
      </c>
      <c r="R48" s="87">
        <f t="shared" si="15"/>
        <v>249.26</v>
      </c>
      <c r="S48" s="62"/>
      <c r="T48" s="62"/>
      <c r="U48" s="62"/>
      <c r="V48" s="62"/>
      <c r="W48" s="62"/>
      <c r="X48" s="86">
        <f>R48+F48</f>
        <v>764.12</v>
      </c>
      <c r="Y48" s="92"/>
    </row>
    <row r="49" s="40" customFormat="1" ht="24.95" customHeight="1" spans="1:25">
      <c r="A49" s="64">
        <v>27</v>
      </c>
      <c r="B49" s="67" t="s">
        <v>78</v>
      </c>
      <c r="C49" s="64" t="s">
        <v>79</v>
      </c>
      <c r="D49" s="66">
        <v>0.0305</v>
      </c>
      <c r="E49" s="64">
        <v>42550</v>
      </c>
      <c r="F49" s="62">
        <v>1297.78</v>
      </c>
      <c r="G49" s="63"/>
      <c r="H49" s="64"/>
      <c r="I49" s="62"/>
      <c r="J49" s="63"/>
      <c r="K49" s="64"/>
      <c r="L49" s="62"/>
      <c r="M49" s="63"/>
      <c r="N49" s="64"/>
      <c r="O49" s="62"/>
      <c r="P49" s="63">
        <f t="shared" si="14"/>
        <v>0.0305</v>
      </c>
      <c r="Q49" s="57">
        <v>20600</v>
      </c>
      <c r="R49" s="87">
        <f t="shared" si="15"/>
        <v>628.3</v>
      </c>
      <c r="S49" s="62"/>
      <c r="T49" s="62"/>
      <c r="U49" s="62"/>
      <c r="V49" s="62"/>
      <c r="W49" s="62"/>
      <c r="X49" s="86">
        <f>R49+F49</f>
        <v>1926.08</v>
      </c>
      <c r="Y49" s="92"/>
    </row>
    <row r="50" s="40" customFormat="1" ht="24.95" customHeight="1" spans="1:25">
      <c r="A50" s="61">
        <v>28</v>
      </c>
      <c r="B50" s="57" t="s">
        <v>80</v>
      </c>
      <c r="C50" s="57" t="s">
        <v>81</v>
      </c>
      <c r="D50" s="66"/>
      <c r="E50" s="64"/>
      <c r="F50" s="62"/>
      <c r="G50" s="63">
        <v>0.008</v>
      </c>
      <c r="H50" s="57">
        <v>35944</v>
      </c>
      <c r="I50" s="58">
        <f t="shared" ref="I50:I53" si="16">H50*G50</f>
        <v>287.552</v>
      </c>
      <c r="J50" s="63"/>
      <c r="K50" s="64"/>
      <c r="L50" s="62"/>
      <c r="M50" s="63"/>
      <c r="N50" s="64"/>
      <c r="O50" s="62"/>
      <c r="P50" s="59">
        <f t="shared" ref="P50:P52" si="17">G50</f>
        <v>0.008</v>
      </c>
      <c r="Q50" s="57">
        <v>20600</v>
      </c>
      <c r="R50" s="57">
        <f t="shared" ref="R50:R53" si="18">Q50*P50</f>
        <v>164.8</v>
      </c>
      <c r="S50" s="62"/>
      <c r="T50" s="62"/>
      <c r="U50" s="62"/>
      <c r="V50" s="62"/>
      <c r="W50" s="62"/>
      <c r="X50" s="85">
        <f t="shared" ref="X50:X53" si="19">R50+I50</f>
        <v>452.352</v>
      </c>
      <c r="Y50" s="92"/>
    </row>
    <row r="51" s="40" customFormat="1" ht="24.95" customHeight="1" spans="1:25">
      <c r="A51" s="64">
        <v>29</v>
      </c>
      <c r="B51" s="60" t="s">
        <v>82</v>
      </c>
      <c r="C51" s="57" t="s">
        <v>83</v>
      </c>
      <c r="D51" s="66"/>
      <c r="E51" s="64"/>
      <c r="F51" s="62"/>
      <c r="G51" s="63">
        <v>0.0187</v>
      </c>
      <c r="H51" s="57">
        <v>35944</v>
      </c>
      <c r="I51" s="58">
        <f t="shared" si="16"/>
        <v>672.1528</v>
      </c>
      <c r="J51" s="63"/>
      <c r="K51" s="64"/>
      <c r="L51" s="62"/>
      <c r="M51" s="63"/>
      <c r="N51" s="64"/>
      <c r="O51" s="62"/>
      <c r="P51" s="59">
        <f t="shared" si="17"/>
        <v>0.0187</v>
      </c>
      <c r="Q51" s="57">
        <v>20600</v>
      </c>
      <c r="R51" s="57">
        <f t="shared" si="18"/>
        <v>385.22</v>
      </c>
      <c r="S51" s="62"/>
      <c r="T51" s="62"/>
      <c r="U51" s="62"/>
      <c r="V51" s="62"/>
      <c r="W51" s="62"/>
      <c r="X51" s="85">
        <f t="shared" si="19"/>
        <v>1057.3728</v>
      </c>
      <c r="Y51" s="92"/>
    </row>
    <row r="52" s="40" customFormat="1" ht="24.95" customHeight="1" spans="1:25">
      <c r="A52" s="61">
        <v>30</v>
      </c>
      <c r="B52" s="61" t="s">
        <v>84</v>
      </c>
      <c r="C52" s="61" t="s">
        <v>85</v>
      </c>
      <c r="D52" s="66"/>
      <c r="E52" s="64"/>
      <c r="F52" s="62"/>
      <c r="G52" s="63"/>
      <c r="H52" s="64"/>
      <c r="I52" s="62"/>
      <c r="J52" s="63">
        <v>0.6375</v>
      </c>
      <c r="K52" s="64">
        <v>45387</v>
      </c>
      <c r="L52" s="58">
        <f>J52*K52</f>
        <v>28934.2125</v>
      </c>
      <c r="M52" s="63"/>
      <c r="N52" s="64"/>
      <c r="O52" s="62"/>
      <c r="P52" s="59">
        <f>J52</f>
        <v>0.6375</v>
      </c>
      <c r="Q52" s="57">
        <v>20600</v>
      </c>
      <c r="R52" s="57">
        <f t="shared" si="18"/>
        <v>13132.5</v>
      </c>
      <c r="S52" s="62"/>
      <c r="T52" s="62"/>
      <c r="U52" s="62"/>
      <c r="V52" s="62"/>
      <c r="W52" s="62"/>
      <c r="X52" s="86">
        <f>L52+R52</f>
        <v>42066.7125</v>
      </c>
      <c r="Y52" s="92"/>
    </row>
    <row r="53" s="40" customFormat="1" ht="24.95" customHeight="1" spans="1:25">
      <c r="A53" s="64"/>
      <c r="B53" s="64"/>
      <c r="C53" s="64"/>
      <c r="D53" s="66"/>
      <c r="E53" s="64"/>
      <c r="F53" s="62"/>
      <c r="G53" s="63">
        <v>0.1589</v>
      </c>
      <c r="H53" s="57">
        <v>35944</v>
      </c>
      <c r="I53" s="58">
        <f t="shared" si="16"/>
        <v>5711.5016</v>
      </c>
      <c r="J53" s="63"/>
      <c r="K53" s="64"/>
      <c r="L53" s="62"/>
      <c r="M53" s="63"/>
      <c r="N53" s="64"/>
      <c r="O53" s="62"/>
      <c r="P53" s="59">
        <f>G53</f>
        <v>0.1589</v>
      </c>
      <c r="Q53" s="57">
        <v>20600</v>
      </c>
      <c r="R53" s="57">
        <f t="shared" si="18"/>
        <v>3273.34</v>
      </c>
      <c r="S53" s="62"/>
      <c r="T53" s="62"/>
      <c r="U53" s="62"/>
      <c r="V53" s="62"/>
      <c r="W53" s="62"/>
      <c r="X53" s="85">
        <f t="shared" si="19"/>
        <v>8984.8416</v>
      </c>
      <c r="Y53" s="92"/>
    </row>
    <row r="54" s="40" customFormat="1" ht="24.95" customHeight="1" spans="1:25">
      <c r="A54" s="64">
        <v>31</v>
      </c>
      <c r="B54" s="67" t="s">
        <v>86</v>
      </c>
      <c r="C54" s="64" t="s">
        <v>87</v>
      </c>
      <c r="D54" s="66">
        <v>0.0454</v>
      </c>
      <c r="E54" s="64">
        <v>42550</v>
      </c>
      <c r="F54" s="62">
        <f>D54*E54</f>
        <v>1931.77</v>
      </c>
      <c r="G54" s="63"/>
      <c r="H54" s="64"/>
      <c r="I54" s="62"/>
      <c r="J54" s="63"/>
      <c r="K54" s="64"/>
      <c r="L54" s="62"/>
      <c r="M54" s="63"/>
      <c r="N54" s="64"/>
      <c r="O54" s="62"/>
      <c r="P54" s="63">
        <f>D54</f>
        <v>0.0454</v>
      </c>
      <c r="Q54" s="57">
        <v>20600</v>
      </c>
      <c r="R54" s="87">
        <f>P54*Q54</f>
        <v>935.24</v>
      </c>
      <c r="S54" s="62">
        <v>900</v>
      </c>
      <c r="T54" s="62"/>
      <c r="U54" s="62"/>
      <c r="V54" s="62"/>
      <c r="W54" s="62"/>
      <c r="X54" s="86">
        <f>R54+F54+S54</f>
        <v>3767.01</v>
      </c>
      <c r="Y54" s="67"/>
    </row>
    <row r="55" s="40" customFormat="1" ht="24.95" customHeight="1" spans="1:25">
      <c r="A55" s="64">
        <v>32</v>
      </c>
      <c r="B55" s="67" t="s">
        <v>88</v>
      </c>
      <c r="C55" s="64" t="s">
        <v>89</v>
      </c>
      <c r="D55" s="66"/>
      <c r="E55" s="64"/>
      <c r="F55" s="62"/>
      <c r="G55" s="63"/>
      <c r="H55" s="64"/>
      <c r="I55" s="62"/>
      <c r="J55" s="63"/>
      <c r="K55" s="64"/>
      <c r="L55" s="62"/>
      <c r="M55" s="63"/>
      <c r="N55" s="64"/>
      <c r="O55" s="62"/>
      <c r="P55" s="63"/>
      <c r="Q55" s="64"/>
      <c r="R55" s="88"/>
      <c r="S55" s="62">
        <v>385</v>
      </c>
      <c r="T55" s="62"/>
      <c r="U55" s="62"/>
      <c r="V55" s="62"/>
      <c r="W55" s="62"/>
      <c r="X55" s="86">
        <f>S55</f>
        <v>385</v>
      </c>
      <c r="Y55" s="60" t="s">
        <v>34</v>
      </c>
    </row>
    <row r="56" s="40" customFormat="1" ht="24.95" customHeight="1" spans="1:25">
      <c r="A56" s="64">
        <v>33</v>
      </c>
      <c r="B56" s="67" t="s">
        <v>90</v>
      </c>
      <c r="C56" s="64" t="s">
        <v>91</v>
      </c>
      <c r="D56" s="66"/>
      <c r="E56" s="64"/>
      <c r="F56" s="62"/>
      <c r="G56" s="63"/>
      <c r="H56" s="64"/>
      <c r="I56" s="62"/>
      <c r="J56" s="63"/>
      <c r="K56" s="64"/>
      <c r="L56" s="62"/>
      <c r="M56" s="63"/>
      <c r="N56" s="64"/>
      <c r="O56" s="62"/>
      <c r="P56" s="63"/>
      <c r="Q56" s="64"/>
      <c r="R56" s="88"/>
      <c r="S56" s="62">
        <v>1335</v>
      </c>
      <c r="T56" s="62"/>
      <c r="U56" s="62"/>
      <c r="V56" s="62"/>
      <c r="W56" s="62"/>
      <c r="X56" s="86">
        <f>S56</f>
        <v>1335</v>
      </c>
      <c r="Y56" s="60"/>
    </row>
    <row r="57" s="40" customFormat="1" ht="24.95" customHeight="1" spans="1:25">
      <c r="A57" s="69">
        <v>34</v>
      </c>
      <c r="B57" s="70" t="s">
        <v>92</v>
      </c>
      <c r="C57" s="64" t="s">
        <v>93</v>
      </c>
      <c r="D57" s="66"/>
      <c r="E57" s="64"/>
      <c r="F57" s="62"/>
      <c r="G57" s="63">
        <v>0.0169</v>
      </c>
      <c r="H57" s="57">
        <v>35944</v>
      </c>
      <c r="I57" s="58">
        <v>607.45</v>
      </c>
      <c r="J57" s="63"/>
      <c r="K57" s="64"/>
      <c r="L57" s="62"/>
      <c r="M57" s="63"/>
      <c r="N57" s="64"/>
      <c r="O57" s="62"/>
      <c r="P57" s="59">
        <f>G57</f>
        <v>0.0169</v>
      </c>
      <c r="Q57" s="57">
        <v>20600</v>
      </c>
      <c r="R57" s="57">
        <f>Q57*P57</f>
        <v>348.14</v>
      </c>
      <c r="S57" s="65"/>
      <c r="T57" s="62"/>
      <c r="U57" s="62"/>
      <c r="V57" s="62"/>
      <c r="W57" s="62"/>
      <c r="X57" s="85">
        <f>R57+I57</f>
        <v>955.59</v>
      </c>
      <c r="Y57" s="93"/>
    </row>
    <row r="58" s="41" customFormat="1" ht="24.95" customHeight="1" spans="1:25">
      <c r="A58" s="71" t="s">
        <v>94</v>
      </c>
      <c r="B58" s="72"/>
      <c r="C58" s="73"/>
      <c r="D58" s="74">
        <f>+G58+J58</f>
        <v>3.5327</v>
      </c>
      <c r="E58" s="75"/>
      <c r="F58" s="76">
        <f>SUM(F5:F57)</f>
        <v>88725.29</v>
      </c>
      <c r="G58" s="77">
        <f>SUM(G5:G56)</f>
        <v>2.8952</v>
      </c>
      <c r="H58" s="78"/>
      <c r="I58" s="76">
        <f>SUM(I5:I57)</f>
        <v>104672.54</v>
      </c>
      <c r="J58" s="78">
        <f>SUM(J52:J56)</f>
        <v>0.6375</v>
      </c>
      <c r="K58" s="78"/>
      <c r="L58" s="76">
        <f>SUM(L5:L57)</f>
        <v>28934.2125</v>
      </c>
      <c r="M58" s="78"/>
      <c r="N58" s="78"/>
      <c r="O58" s="78"/>
      <c r="P58" s="82"/>
      <c r="Q58" s="75"/>
      <c r="R58" s="76">
        <f>SUM(R5:R57)</f>
        <v>116076.88</v>
      </c>
      <c r="S58" s="76">
        <f>SUM(S5:S57)</f>
        <v>19325</v>
      </c>
      <c r="T58" s="76">
        <f>SUM(T5:T57)</f>
        <v>1000</v>
      </c>
      <c r="U58" s="78"/>
      <c r="V58" s="78"/>
      <c r="W58" s="78"/>
      <c r="X58" s="76">
        <f>SUM(X5:X57)</f>
        <v>358733.9209</v>
      </c>
      <c r="Y58" s="94"/>
    </row>
    <row r="59" spans="24:24">
      <c r="X59" s="89">
        <f>T58+S58+R58+L58+I58+F58</f>
        <v>358733.9225</v>
      </c>
    </row>
    <row r="60" spans="16:24">
      <c r="P60" s="83"/>
      <c r="X60" s="90"/>
    </row>
    <row r="61" ht="31.5" spans="1:25">
      <c r="A61" s="43" t="s">
        <v>95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ht="18.75" spans="1:25">
      <c r="A62" s="45" t="s">
        <v>1</v>
      </c>
      <c r="B62" s="45" t="s">
        <v>2</v>
      </c>
      <c r="C62" s="46" t="s">
        <v>3</v>
      </c>
      <c r="D62" s="47" t="s">
        <v>4</v>
      </c>
      <c r="E62" s="45"/>
      <c r="F62" s="48"/>
      <c r="G62" s="47" t="s">
        <v>5</v>
      </c>
      <c r="H62" s="45"/>
      <c r="I62" s="48"/>
      <c r="J62" s="84" t="s">
        <v>96</v>
      </c>
      <c r="K62" s="45"/>
      <c r="L62" s="48"/>
      <c r="M62" s="47" t="s">
        <v>7</v>
      </c>
      <c r="N62" s="45"/>
      <c r="O62" s="48"/>
      <c r="P62" s="80" t="s">
        <v>8</v>
      </c>
      <c r="Q62" s="80"/>
      <c r="R62" s="80"/>
      <c r="S62" s="48" t="s">
        <v>9</v>
      </c>
      <c r="T62" s="48"/>
      <c r="U62" s="48"/>
      <c r="V62" s="48"/>
      <c r="W62" s="48"/>
      <c r="X62" s="81" t="s">
        <v>10</v>
      </c>
      <c r="Y62" s="91" t="s">
        <v>11</v>
      </c>
    </row>
    <row r="63" ht="18.75" spans="1:25">
      <c r="A63" s="45"/>
      <c r="B63" s="45"/>
      <c r="C63" s="46"/>
      <c r="D63" s="47"/>
      <c r="E63" s="45"/>
      <c r="F63" s="48"/>
      <c r="G63" s="47"/>
      <c r="H63" s="45"/>
      <c r="I63" s="48"/>
      <c r="J63" s="47"/>
      <c r="K63" s="45"/>
      <c r="L63" s="48"/>
      <c r="M63" s="47"/>
      <c r="N63" s="45"/>
      <c r="O63" s="48"/>
      <c r="P63" s="80"/>
      <c r="Q63" s="80"/>
      <c r="R63" s="80"/>
      <c r="S63" s="48" t="s">
        <v>12</v>
      </c>
      <c r="T63" s="48" t="s">
        <v>13</v>
      </c>
      <c r="U63" s="48" t="s">
        <v>14</v>
      </c>
      <c r="V63" s="48" t="s">
        <v>15</v>
      </c>
      <c r="W63" s="48" t="s">
        <v>16</v>
      </c>
      <c r="X63" s="48"/>
      <c r="Y63" s="45"/>
    </row>
    <row r="64" ht="31.5" spans="1:25">
      <c r="A64" s="45"/>
      <c r="B64" s="45"/>
      <c r="C64" s="46"/>
      <c r="D64" s="49" t="s">
        <v>17</v>
      </c>
      <c r="E64" s="50" t="s">
        <v>18</v>
      </c>
      <c r="F64" s="79" t="s">
        <v>97</v>
      </c>
      <c r="G64" s="52" t="s">
        <v>20</v>
      </c>
      <c r="H64" s="45" t="s">
        <v>18</v>
      </c>
      <c r="I64" s="81" t="s">
        <v>21</v>
      </c>
      <c r="J64" s="52" t="s">
        <v>20</v>
      </c>
      <c r="K64" s="45" t="s">
        <v>18</v>
      </c>
      <c r="L64" s="81" t="s">
        <v>21</v>
      </c>
      <c r="M64" s="52" t="s">
        <v>20</v>
      </c>
      <c r="N64" s="45" t="s">
        <v>18</v>
      </c>
      <c r="O64" s="81" t="s">
        <v>21</v>
      </c>
      <c r="P64" s="48" t="s">
        <v>20</v>
      </c>
      <c r="Q64" s="48" t="s">
        <v>18</v>
      </c>
      <c r="R64" s="81" t="s">
        <v>21</v>
      </c>
      <c r="S64" s="81" t="s">
        <v>21</v>
      </c>
      <c r="T64" s="81" t="s">
        <v>21</v>
      </c>
      <c r="U64" s="81" t="s">
        <v>21</v>
      </c>
      <c r="V64" s="81" t="s">
        <v>21</v>
      </c>
      <c r="W64" s="81" t="s">
        <v>21</v>
      </c>
      <c r="X64" s="48"/>
      <c r="Y64" s="45"/>
    </row>
    <row r="65" ht="18.75" spans="1:25">
      <c r="A65" s="64">
        <v>1</v>
      </c>
      <c r="B65" s="67" t="s">
        <v>98</v>
      </c>
      <c r="C65" s="64" t="s">
        <v>99</v>
      </c>
      <c r="D65" s="66"/>
      <c r="E65" s="64"/>
      <c r="F65" s="62"/>
      <c r="G65" s="63"/>
      <c r="H65" s="64"/>
      <c r="I65" s="62"/>
      <c r="J65" s="63"/>
      <c r="K65" s="64"/>
      <c r="L65" s="62"/>
      <c r="M65" s="63"/>
      <c r="N65" s="64"/>
      <c r="O65" s="62"/>
      <c r="P65" s="63"/>
      <c r="Q65" s="64"/>
      <c r="R65" s="88"/>
      <c r="S65" s="62">
        <v>460</v>
      </c>
      <c r="T65" s="62"/>
      <c r="U65" s="62"/>
      <c r="V65" s="62"/>
      <c r="W65" s="62"/>
      <c r="X65" s="86">
        <f>S65</f>
        <v>460</v>
      </c>
      <c r="Y65" s="60" t="s">
        <v>100</v>
      </c>
    </row>
    <row r="66" ht="18.75" spans="1:25">
      <c r="A66" s="64">
        <v>2</v>
      </c>
      <c r="B66" s="67" t="s">
        <v>101</v>
      </c>
      <c r="C66" s="64" t="s">
        <v>102</v>
      </c>
      <c r="D66" s="66">
        <v>0.0675</v>
      </c>
      <c r="E66" s="64">
        <v>9000</v>
      </c>
      <c r="F66" s="62">
        <f>E66*D66*2</f>
        <v>1215</v>
      </c>
      <c r="G66" s="63"/>
      <c r="H66" s="64"/>
      <c r="I66" s="62"/>
      <c r="J66" s="63"/>
      <c r="K66" s="64"/>
      <c r="L66" s="62"/>
      <c r="M66" s="63"/>
      <c r="N66" s="64"/>
      <c r="O66" s="62"/>
      <c r="P66" s="63"/>
      <c r="Q66" s="64"/>
      <c r="R66" s="88"/>
      <c r="S66" s="62"/>
      <c r="T66" s="62"/>
      <c r="U66" s="62"/>
      <c r="V66" s="62"/>
      <c r="W66" s="62"/>
      <c r="X66" s="86">
        <f>F66</f>
        <v>1215</v>
      </c>
      <c r="Y66" s="54" t="s">
        <v>24</v>
      </c>
    </row>
    <row r="67" ht="18.75" spans="1:25">
      <c r="A67" s="64">
        <v>3</v>
      </c>
      <c r="B67" s="67" t="s">
        <v>103</v>
      </c>
      <c r="C67" s="64" t="s">
        <v>104</v>
      </c>
      <c r="D67" s="66">
        <v>0.0109</v>
      </c>
      <c r="E67" s="64">
        <v>9000</v>
      </c>
      <c r="F67" s="62">
        <f>E67*D67*2</f>
        <v>196.2</v>
      </c>
      <c r="G67" s="63"/>
      <c r="H67" s="64"/>
      <c r="I67" s="62"/>
      <c r="J67" s="63"/>
      <c r="K67" s="64"/>
      <c r="L67" s="62"/>
      <c r="M67" s="63"/>
      <c r="N67" s="64"/>
      <c r="O67" s="62"/>
      <c r="P67" s="63"/>
      <c r="Q67" s="64"/>
      <c r="R67" s="88"/>
      <c r="S67" s="62"/>
      <c r="T67" s="62"/>
      <c r="U67" s="62"/>
      <c r="V67" s="62"/>
      <c r="W67" s="62"/>
      <c r="X67" s="86">
        <f>F67</f>
        <v>196.2</v>
      </c>
      <c r="Y67" s="67"/>
    </row>
    <row r="68" ht="18.75" spans="1:25">
      <c r="A68" s="95" t="s">
        <v>94</v>
      </c>
      <c r="B68" s="96"/>
      <c r="C68" s="64"/>
      <c r="D68" s="66">
        <f>SUM(D66:D67)</f>
        <v>0.0784</v>
      </c>
      <c r="E68" s="64"/>
      <c r="F68" s="62">
        <f>SUM(F66:F67)</f>
        <v>1411.2</v>
      </c>
      <c r="G68" s="63"/>
      <c r="H68" s="64"/>
      <c r="I68" s="62"/>
      <c r="J68" s="63"/>
      <c r="K68" s="64"/>
      <c r="L68" s="62"/>
      <c r="M68" s="63"/>
      <c r="N68" s="64"/>
      <c r="O68" s="62"/>
      <c r="P68" s="63"/>
      <c r="Q68" s="64"/>
      <c r="R68" s="88"/>
      <c r="S68" s="62">
        <f>SUM(S65:S67)</f>
        <v>460</v>
      </c>
      <c r="T68" s="62"/>
      <c r="U68" s="62"/>
      <c r="V68" s="62"/>
      <c r="W68" s="62"/>
      <c r="X68" s="86">
        <f>SUM(X65:X67)</f>
        <v>1871.2</v>
      </c>
      <c r="Y68" s="60"/>
    </row>
  </sheetData>
  <mergeCells count="62">
    <mergeCell ref="A1:Y1"/>
    <mergeCell ref="S2:W2"/>
    <mergeCell ref="A58:B58"/>
    <mergeCell ref="A61:Y61"/>
    <mergeCell ref="S62:W62"/>
    <mergeCell ref="A68:B68"/>
    <mergeCell ref="A2:A4"/>
    <mergeCell ref="A7:A11"/>
    <mergeCell ref="A12:A14"/>
    <mergeCell ref="A20:A21"/>
    <mergeCell ref="A22:A23"/>
    <mergeCell ref="A24:A25"/>
    <mergeCell ref="A31:A33"/>
    <mergeCell ref="A35:A37"/>
    <mergeCell ref="A40:A43"/>
    <mergeCell ref="A45:A47"/>
    <mergeCell ref="A52:A53"/>
    <mergeCell ref="A62:A64"/>
    <mergeCell ref="B2:B4"/>
    <mergeCell ref="B7:B11"/>
    <mergeCell ref="B12:B14"/>
    <mergeCell ref="B20:B21"/>
    <mergeCell ref="B22:B23"/>
    <mergeCell ref="B24:B25"/>
    <mergeCell ref="B31:B33"/>
    <mergeCell ref="B35:B37"/>
    <mergeCell ref="B40:B43"/>
    <mergeCell ref="B45:B47"/>
    <mergeCell ref="B52:B53"/>
    <mergeCell ref="B62:B64"/>
    <mergeCell ref="C2:C4"/>
    <mergeCell ref="C7:C11"/>
    <mergeCell ref="C12:C14"/>
    <mergeCell ref="C20:C21"/>
    <mergeCell ref="C22:C23"/>
    <mergeCell ref="C24:C25"/>
    <mergeCell ref="C31:C33"/>
    <mergeCell ref="C35:C37"/>
    <mergeCell ref="C40:C43"/>
    <mergeCell ref="C45:C47"/>
    <mergeCell ref="C52:C53"/>
    <mergeCell ref="C62:C64"/>
    <mergeCell ref="X2:X4"/>
    <mergeCell ref="X62:X64"/>
    <mergeCell ref="Y2:Y4"/>
    <mergeCell ref="Y5:Y6"/>
    <mergeCell ref="Y7:Y14"/>
    <mergeCell ref="Y15:Y30"/>
    <mergeCell ref="Y31:Y32"/>
    <mergeCell ref="Y35:Y54"/>
    <mergeCell ref="Y62:Y64"/>
    <mergeCell ref="Y66:Y67"/>
    <mergeCell ref="D2:F3"/>
    <mergeCell ref="G2:I3"/>
    <mergeCell ref="J2:L3"/>
    <mergeCell ref="M2:O3"/>
    <mergeCell ref="P2:R3"/>
    <mergeCell ref="D62:F63"/>
    <mergeCell ref="G62:I63"/>
    <mergeCell ref="J62:L63"/>
    <mergeCell ref="M62:O63"/>
    <mergeCell ref="P62:R63"/>
  </mergeCells>
  <printOptions horizontalCentered="1" verticalCentered="1"/>
  <pageMargins left="0.550694444444444" right="0.472222222222222" top="0.236111111111111" bottom="0.432638888888889" header="0.314583333333333" footer="0.5"/>
  <pageSetup paperSize="9" scale="4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"/>
  <sheetViews>
    <sheetView workbookViewId="0">
      <selection activeCell="D5" sqref="D5"/>
    </sheetView>
  </sheetViews>
  <sheetFormatPr defaultColWidth="9" defaultRowHeight="13.5" outlineLevelRow="6"/>
  <cols>
    <col min="1" max="1" width="6.75833333333333" style="3" customWidth="1"/>
    <col min="2" max="2" width="10.5" style="3" customWidth="1"/>
    <col min="3" max="3" width="15" style="3" customWidth="1"/>
    <col min="4" max="9" width="9" style="3" customWidth="1"/>
    <col min="10" max="10" width="10" style="3" customWidth="1"/>
    <col min="11" max="11" width="11.375" style="3" customWidth="1"/>
    <col min="12" max="12" width="11.2583333333333" style="3" customWidth="1"/>
    <col min="13" max="29" width="9" style="3" customWidth="1"/>
    <col min="30" max="30" width="21.5" style="3" customWidth="1"/>
    <col min="31" max="31" width="8" style="3" customWidth="1"/>
    <col min="32" max="16384" width="9" style="3"/>
  </cols>
  <sheetData>
    <row r="1" s="1" customFormat="1" ht="25.5" spans="1:31">
      <c r="A1" s="4" t="s">
        <v>105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="1" customFormat="1" ht="15.75" spans="1:31">
      <c r="A2" s="5" t="s">
        <v>106</v>
      </c>
      <c r="B2" s="6" t="s">
        <v>107</v>
      </c>
      <c r="C2" s="7" t="s">
        <v>108</v>
      </c>
      <c r="D2" s="8" t="s">
        <v>109</v>
      </c>
      <c r="E2" s="5"/>
      <c r="F2" s="9"/>
      <c r="G2" s="8" t="s">
        <v>110</v>
      </c>
      <c r="H2" s="5"/>
      <c r="I2" s="9"/>
      <c r="J2" s="23" t="s">
        <v>111</v>
      </c>
      <c r="K2" s="5"/>
      <c r="L2" s="9"/>
      <c r="M2" s="23" t="s">
        <v>112</v>
      </c>
      <c r="N2" s="5"/>
      <c r="O2" s="9"/>
      <c r="P2" s="24" t="s">
        <v>113</v>
      </c>
      <c r="Q2" s="27"/>
      <c r="R2" s="28"/>
      <c r="S2" s="29" t="s">
        <v>114</v>
      </c>
      <c r="T2" s="27"/>
      <c r="U2" s="28"/>
      <c r="V2" s="29" t="s">
        <v>115</v>
      </c>
      <c r="W2" s="30"/>
      <c r="X2" s="28"/>
      <c r="Y2" s="9" t="s">
        <v>116</v>
      </c>
      <c r="Z2" s="9"/>
      <c r="AA2" s="9"/>
      <c r="AB2" s="9"/>
      <c r="AC2" s="9"/>
      <c r="AD2" s="36" t="s">
        <v>117</v>
      </c>
      <c r="AE2" s="6"/>
    </row>
    <row r="3" s="1" customFormat="1" ht="15.75" spans="1:31">
      <c r="A3" s="5"/>
      <c r="B3" s="5"/>
      <c r="C3" s="10"/>
      <c r="D3" s="8"/>
      <c r="E3" s="5"/>
      <c r="F3" s="9"/>
      <c r="G3" s="8"/>
      <c r="H3" s="5"/>
      <c r="I3" s="9"/>
      <c r="J3" s="8"/>
      <c r="K3" s="5"/>
      <c r="L3" s="9"/>
      <c r="M3" s="8"/>
      <c r="N3" s="5"/>
      <c r="O3" s="9"/>
      <c r="P3" s="25"/>
      <c r="Q3" s="31"/>
      <c r="R3" s="32"/>
      <c r="S3" s="31"/>
      <c r="T3" s="31"/>
      <c r="U3" s="32"/>
      <c r="V3" s="31"/>
      <c r="W3" s="33"/>
      <c r="X3" s="32"/>
      <c r="Y3" s="9" t="s">
        <v>118</v>
      </c>
      <c r="Z3" s="9" t="s">
        <v>119</v>
      </c>
      <c r="AA3" s="9" t="s">
        <v>120</v>
      </c>
      <c r="AB3" s="12" t="s">
        <v>121</v>
      </c>
      <c r="AC3" s="9" t="s">
        <v>122</v>
      </c>
      <c r="AD3" s="37"/>
      <c r="AE3" s="5"/>
    </row>
    <row r="4" s="1" customFormat="1" ht="25" customHeight="1" spans="1:31">
      <c r="A4" s="5"/>
      <c r="B4" s="5"/>
      <c r="C4" s="11"/>
      <c r="D4" s="8" t="s">
        <v>123</v>
      </c>
      <c r="E4" s="5" t="s">
        <v>124</v>
      </c>
      <c r="F4" s="12" t="s">
        <v>125</v>
      </c>
      <c r="G4" s="8" t="s">
        <v>123</v>
      </c>
      <c r="H4" s="5" t="s">
        <v>124</v>
      </c>
      <c r="I4" s="9" t="s">
        <v>126</v>
      </c>
      <c r="J4" s="8" t="s">
        <v>123</v>
      </c>
      <c r="K4" s="5" t="s">
        <v>124</v>
      </c>
      <c r="L4" s="9" t="s">
        <v>126</v>
      </c>
      <c r="M4" s="8" t="s">
        <v>123</v>
      </c>
      <c r="N4" s="5" t="s">
        <v>124</v>
      </c>
      <c r="O4" s="12" t="s">
        <v>125</v>
      </c>
      <c r="P4" s="8" t="s">
        <v>123</v>
      </c>
      <c r="Q4" s="5" t="s">
        <v>124</v>
      </c>
      <c r="R4" s="9" t="s">
        <v>126</v>
      </c>
      <c r="S4" s="8" t="s">
        <v>123</v>
      </c>
      <c r="T4" s="5" t="s">
        <v>124</v>
      </c>
      <c r="U4" s="9" t="s">
        <v>126</v>
      </c>
      <c r="V4" s="8" t="s">
        <v>123</v>
      </c>
      <c r="W4" s="34" t="s">
        <v>124</v>
      </c>
      <c r="X4" s="12" t="s">
        <v>125</v>
      </c>
      <c r="Y4" s="12" t="s">
        <v>125</v>
      </c>
      <c r="Z4" s="12" t="s">
        <v>125</v>
      </c>
      <c r="AA4" s="9" t="s">
        <v>126</v>
      </c>
      <c r="AB4" s="9" t="s">
        <v>126</v>
      </c>
      <c r="AC4" s="9" t="s">
        <v>126</v>
      </c>
      <c r="AD4" s="38"/>
      <c r="AE4" s="5"/>
    </row>
    <row r="5" s="2" customFormat="1" ht="30" customHeight="1" spans="1:31">
      <c r="A5" s="13">
        <v>1</v>
      </c>
      <c r="B5" s="14" t="s">
        <v>127</v>
      </c>
      <c r="C5" s="15" t="s">
        <v>128</v>
      </c>
      <c r="D5" s="16"/>
      <c r="E5" s="13"/>
      <c r="F5" s="17"/>
      <c r="G5" s="18"/>
      <c r="H5" s="19"/>
      <c r="I5" s="26"/>
      <c r="J5" s="18"/>
      <c r="K5" s="19"/>
      <c r="L5" s="26"/>
      <c r="M5" s="18"/>
      <c r="N5" s="19"/>
      <c r="O5" s="26"/>
      <c r="P5" s="18"/>
      <c r="Q5" s="19"/>
      <c r="R5" s="26"/>
      <c r="S5" s="18"/>
      <c r="T5" s="18"/>
      <c r="U5" s="26"/>
      <c r="V5" s="18"/>
      <c r="W5" s="35"/>
      <c r="X5" s="26"/>
      <c r="Y5" s="26">
        <v>60</v>
      </c>
      <c r="Z5" s="26"/>
      <c r="AA5" s="26"/>
      <c r="AB5" s="26"/>
      <c r="AC5" s="26"/>
      <c r="AD5" s="26">
        <f>Y5</f>
        <v>60</v>
      </c>
      <c r="AE5" s="39"/>
    </row>
    <row r="6" s="2" customFormat="1" ht="30" customHeight="1" spans="1:31">
      <c r="A6" s="13"/>
      <c r="B6" s="14"/>
      <c r="C6" s="15"/>
      <c r="D6" s="16"/>
      <c r="E6" s="13"/>
      <c r="F6" s="17"/>
      <c r="G6" s="18"/>
      <c r="H6" s="19"/>
      <c r="I6" s="26"/>
      <c r="J6" s="18"/>
      <c r="K6" s="19"/>
      <c r="L6" s="26"/>
      <c r="M6" s="18"/>
      <c r="N6" s="19"/>
      <c r="O6" s="26"/>
      <c r="P6" s="18"/>
      <c r="Q6" s="19"/>
      <c r="R6" s="26"/>
      <c r="S6" s="18"/>
      <c r="T6" s="18"/>
      <c r="U6" s="26"/>
      <c r="V6" s="18"/>
      <c r="W6" s="35"/>
      <c r="X6" s="26"/>
      <c r="Y6" s="26"/>
      <c r="Z6" s="26"/>
      <c r="AA6" s="26"/>
      <c r="AB6" s="26"/>
      <c r="AC6" s="26"/>
      <c r="AD6" s="26"/>
      <c r="AE6" s="39"/>
    </row>
    <row r="7" s="3" customFormat="1" ht="31" customHeight="1" spans="1:31">
      <c r="A7" s="20" t="s">
        <v>94</v>
      </c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6">
        <f>SUM(AD5:AD6)</f>
        <v>60</v>
      </c>
      <c r="AE7" s="22"/>
    </row>
  </sheetData>
  <mergeCells count="15">
    <mergeCell ref="A1:AE1"/>
    <mergeCell ref="Y2:AC2"/>
    <mergeCell ref="A7:B7"/>
    <mergeCell ref="A2:A4"/>
    <mergeCell ref="B2:B4"/>
    <mergeCell ref="C2:C4"/>
    <mergeCell ref="AD2:AD4"/>
    <mergeCell ref="AE2:AE4"/>
    <mergeCell ref="D2:F3"/>
    <mergeCell ref="G2:I3"/>
    <mergeCell ref="J2:L3"/>
    <mergeCell ref="M2:O3"/>
    <mergeCell ref="P2:R3"/>
    <mergeCell ref="S2:U3"/>
    <mergeCell ref="V2:X3"/>
  </mergeCells>
  <pageMargins left="0.75" right="0.75" top="1" bottom="1" header="0.5" footer="0.5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线内</vt:lpstr>
      <vt:lpstr>线外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i38100202003</dc:creator>
  <cp:lastModifiedBy>振中同学</cp:lastModifiedBy>
  <dcterms:created xsi:type="dcterms:W3CDTF">2020-09-29T01:50:00Z</dcterms:created>
  <dcterms:modified xsi:type="dcterms:W3CDTF">2020-11-08T10:14:30Z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